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6"/>
  <workbookPr codeName="ThisWorkbook"/>
  <mc:AlternateContent xmlns:mc="http://schemas.openxmlformats.org/markup-compatibility/2006">
    <mc:Choice Requires="x15">
      <x15ac:absPath xmlns:x15ac="http://schemas.microsoft.com/office/spreadsheetml/2010/11/ac" url="G:\B_Voorlichting en Communicatie\Quincy\Websites\MaGMa Use Case\"/>
    </mc:Choice>
  </mc:AlternateContent>
  <xr:revisionPtr revIDLastSave="0" documentId="8_{D0EBC37F-3D29-473C-8543-03DE758101CD}" xr6:coauthVersionLast="47" xr6:coauthVersionMax="47" xr10:uidLastSave="{00000000-0000-0000-0000-000000000000}"/>
  <bookViews>
    <workbookView xWindow="-75" yWindow="60" windowWidth="15885" windowHeight="8130" xr2:uid="{00000000-000D-0000-FFFF-FFFF00000000}"/>
  </bookViews>
  <sheets>
    <sheet name="Introduction" sheetId="40" r:id="rId1"/>
    <sheet name="Model" sheetId="21" r:id="rId2"/>
    <sheet name="Usage" sheetId="37" r:id="rId3"/>
    <sheet name="Results" sheetId="33" r:id="rId4"/>
    <sheet name="L1 UC" sheetId="4" r:id="rId5"/>
    <sheet name="L2 UC" sheetId="3" r:id="rId6"/>
    <sheet name="L3 UC" sheetId="26" r:id="rId7"/>
    <sheet name="Drivers" sheetId="39" r:id="rId8"/>
    <sheet name="References" sheetId="25" r:id="rId9"/>
  </sheets>
  <definedNames>
    <definedName name="_xlnm._FilterDatabase" localSheetId="5" hidden="1">'L2 UC'!$A$1:$P$63</definedName>
    <definedName name="_xlnm._FilterDatabase" localSheetId="6" hidden="1">'L3 UC'!$B$1:$Q$424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3" l="1"/>
  <c r="A54" i="3" l="1"/>
  <c r="B54" i="3"/>
  <c r="A53" i="3"/>
  <c r="A55" i="3"/>
  <c r="B55" i="3"/>
  <c r="B53" i="3"/>
  <c r="A59" i="3" l="1"/>
  <c r="A27" i="3"/>
  <c r="A5" i="3"/>
  <c r="L161" i="26"/>
  <c r="M161" i="26" s="1"/>
  <c r="L35" i="26"/>
  <c r="M35" i="26" s="1"/>
  <c r="L151" i="26"/>
  <c r="M151" i="26" s="1"/>
  <c r="L54" i="26"/>
  <c r="M54" i="26" s="1"/>
  <c r="L167" i="26"/>
  <c r="M167" i="26" s="1"/>
  <c r="L88" i="26"/>
  <c r="M88" i="26" s="1"/>
  <c r="L11" i="26"/>
  <c r="M11" i="26" s="1"/>
  <c r="L84" i="26"/>
  <c r="M84" i="26" s="1"/>
  <c r="L47" i="26"/>
  <c r="M47" i="26" s="1"/>
  <c r="L136" i="26"/>
  <c r="M136" i="26" s="1"/>
  <c r="L121" i="26"/>
  <c r="M121" i="26" s="1"/>
  <c r="L70" i="26"/>
  <c r="M70" i="26" s="1"/>
  <c r="L58" i="26"/>
  <c r="M58" i="26" s="1"/>
  <c r="L13" i="26"/>
  <c r="M13" i="26" s="1"/>
  <c r="L19" i="26"/>
  <c r="M19" i="26" s="1"/>
  <c r="L64" i="26"/>
  <c r="M64" i="26" s="1"/>
  <c r="L83" i="26"/>
  <c r="M83" i="26" s="1"/>
  <c r="L17" i="26"/>
  <c r="M17" i="26" s="1"/>
  <c r="L50" i="26"/>
  <c r="M50" i="26" s="1"/>
  <c r="L34" i="26"/>
  <c r="M34" i="26" s="1"/>
  <c r="L8" i="26"/>
  <c r="M8" i="26" s="1"/>
  <c r="L125" i="26"/>
  <c r="M125" i="26" s="1"/>
  <c r="L44" i="26"/>
  <c r="M44" i="26" s="1"/>
  <c r="L93" i="26"/>
  <c r="M93" i="26" s="1"/>
  <c r="L91" i="26"/>
  <c r="M91" i="26" s="1"/>
  <c r="L95" i="26"/>
  <c r="M95" i="26" s="1"/>
  <c r="L25" i="26"/>
  <c r="M25" i="26" s="1"/>
  <c r="L133" i="26"/>
  <c r="M133" i="26" s="1"/>
  <c r="L2" i="26"/>
  <c r="M2" i="26" s="1"/>
  <c r="L9" i="26"/>
  <c r="M9" i="26" s="1"/>
  <c r="L105" i="26"/>
  <c r="M105" i="26" s="1"/>
  <c r="L27" i="26"/>
  <c r="M27" i="26" s="1"/>
  <c r="L80" i="26"/>
  <c r="M80" i="26" s="1"/>
  <c r="L72" i="26"/>
  <c r="M72" i="26" s="1"/>
  <c r="L33" i="26"/>
  <c r="M33" i="26" s="1"/>
  <c r="L96" i="26"/>
  <c r="M96" i="26" s="1"/>
  <c r="L66" i="26"/>
  <c r="M66" i="26" s="1"/>
  <c r="L103" i="26"/>
  <c r="M103" i="26" s="1"/>
  <c r="L119" i="26"/>
  <c r="M119" i="26" s="1"/>
  <c r="L150" i="26"/>
  <c r="M150" i="26" s="1"/>
  <c r="L153" i="26"/>
  <c r="M153" i="26" s="1"/>
  <c r="L37" i="26"/>
  <c r="M37" i="26" s="1"/>
  <c r="L156" i="26"/>
  <c r="M156" i="26" s="1"/>
  <c r="L18" i="26"/>
  <c r="M18" i="26" s="1"/>
  <c r="L69" i="26"/>
  <c r="M69" i="26" s="1"/>
  <c r="L38" i="26"/>
  <c r="M38" i="26" s="1"/>
  <c r="L107" i="26"/>
  <c r="M107" i="26" s="1"/>
  <c r="L130" i="26"/>
  <c r="M130" i="26" s="1"/>
  <c r="L62" i="26"/>
  <c r="M62" i="26" s="1"/>
  <c r="L94" i="26"/>
  <c r="M94" i="26" s="1"/>
  <c r="L122" i="26"/>
  <c r="M122" i="26" s="1"/>
  <c r="L128" i="26"/>
  <c r="M128" i="26" s="1"/>
  <c r="L118" i="26"/>
  <c r="M118" i="26" s="1"/>
  <c r="L86" i="26"/>
  <c r="M86" i="26" s="1"/>
  <c r="L76" i="26"/>
  <c r="M76" i="26" s="1"/>
  <c r="L98" i="26"/>
  <c r="M98" i="26" s="1"/>
  <c r="L77" i="26"/>
  <c r="M77" i="26" s="1"/>
  <c r="L106" i="26"/>
  <c r="M106" i="26" s="1"/>
  <c r="L22" i="26"/>
  <c r="M22" i="26" s="1"/>
  <c r="L92" i="26"/>
  <c r="M92" i="26" s="1"/>
  <c r="L52" i="26"/>
  <c r="M52" i="26" s="1"/>
  <c r="L81" i="26"/>
  <c r="M81" i="26" s="1"/>
  <c r="L73" i="26"/>
  <c r="M73" i="26" s="1"/>
  <c r="L78" i="26"/>
  <c r="M78" i="26" s="1"/>
  <c r="L29" i="26"/>
  <c r="M29" i="26" s="1"/>
  <c r="L60" i="26"/>
  <c r="M60" i="26" s="1"/>
  <c r="L170" i="26"/>
  <c r="M170" i="26" s="1"/>
  <c r="L90" i="26"/>
  <c r="M90" i="26" s="1"/>
  <c r="L113" i="26"/>
  <c r="M113" i="26" s="1"/>
  <c r="L131" i="26"/>
  <c r="M131" i="26" s="1"/>
  <c r="L87" i="26"/>
  <c r="M87" i="26" s="1"/>
  <c r="L65" i="26"/>
  <c r="M65" i="26" s="1"/>
  <c r="L36" i="26"/>
  <c r="M36" i="26" s="1"/>
  <c r="L154" i="26"/>
  <c r="M154" i="26" s="1"/>
  <c r="L152" i="26"/>
  <c r="M152" i="26" s="1"/>
  <c r="L155" i="26"/>
  <c r="M155" i="26" s="1"/>
  <c r="L48" i="26"/>
  <c r="M48" i="26" s="1"/>
  <c r="L79" i="26"/>
  <c r="M79" i="26" s="1"/>
  <c r="L99" i="26"/>
  <c r="M99" i="26" s="1"/>
  <c r="L137" i="26"/>
  <c r="M137" i="26" s="1"/>
  <c r="L111" i="26"/>
  <c r="M111" i="26" s="1"/>
  <c r="L124" i="26"/>
  <c r="M124" i="26" s="1"/>
  <c r="L120" i="26"/>
  <c r="M120" i="26" s="1"/>
  <c r="L116" i="26"/>
  <c r="M116" i="26" s="1"/>
  <c r="L75" i="26"/>
  <c r="M75" i="26" s="1"/>
  <c r="L6" i="26"/>
  <c r="M6" i="26" s="1"/>
  <c r="L40" i="26"/>
  <c r="M40" i="26" s="1"/>
  <c r="L26" i="26"/>
  <c r="M26" i="26" s="1"/>
  <c r="L115" i="26"/>
  <c r="M115" i="26" s="1"/>
  <c r="L114" i="26"/>
  <c r="M114" i="26" s="1"/>
  <c r="L126" i="26"/>
  <c r="M126" i="26" s="1"/>
  <c r="L4" i="26"/>
  <c r="M4" i="26" s="1"/>
  <c r="L82" i="26"/>
  <c r="M82" i="26" s="1"/>
  <c r="L57" i="26"/>
  <c r="M57" i="26" s="1"/>
  <c r="L142" i="26"/>
  <c r="M142" i="26" s="1"/>
  <c r="L143" i="26"/>
  <c r="M143" i="26" s="1"/>
  <c r="L41" i="26"/>
  <c r="M41" i="26" s="1"/>
  <c r="L146" i="26"/>
  <c r="M146" i="26" s="1"/>
  <c r="L168" i="26"/>
  <c r="M168" i="26" s="1"/>
  <c r="L112" i="26"/>
  <c r="M112" i="26" s="1"/>
  <c r="L10" i="26"/>
  <c r="M10" i="26" s="1"/>
  <c r="L147" i="26"/>
  <c r="M147" i="26" s="1"/>
  <c r="L117" i="26"/>
  <c r="M117" i="26" s="1"/>
  <c r="L56" i="26"/>
  <c r="M56" i="26" s="1"/>
  <c r="L74" i="26"/>
  <c r="M74" i="26" s="1"/>
  <c r="L7" i="26"/>
  <c r="M7" i="26" s="1"/>
  <c r="L145" i="26"/>
  <c r="M145" i="26" s="1"/>
  <c r="L149" i="26"/>
  <c r="M149" i="26" s="1"/>
  <c r="L159" i="26"/>
  <c r="M159" i="26" s="1"/>
  <c r="L148" i="26"/>
  <c r="M148" i="26" s="1"/>
  <c r="L144" i="26"/>
  <c r="M144" i="26" s="1"/>
  <c r="L55" i="26"/>
  <c r="M55" i="26" s="1"/>
  <c r="L67" i="26"/>
  <c r="M67" i="26" s="1"/>
  <c r="L71" i="26"/>
  <c r="M71" i="26" s="1"/>
  <c r="L97" i="26"/>
  <c r="M97" i="26" s="1"/>
  <c r="L127" i="26"/>
  <c r="M127" i="26" s="1"/>
  <c r="L15" i="26"/>
  <c r="M15" i="26" s="1"/>
  <c r="L46" i="26"/>
  <c r="M46" i="26" s="1"/>
  <c r="L100" i="26"/>
  <c r="M100" i="26" s="1"/>
  <c r="L140" i="26"/>
  <c r="M140" i="26" s="1"/>
  <c r="L21" i="26"/>
  <c r="M21" i="26" s="1"/>
  <c r="L3" i="26"/>
  <c r="M3" i="26" s="1"/>
  <c r="L23" i="26"/>
  <c r="M23" i="26" s="1"/>
  <c r="L31" i="26"/>
  <c r="M31" i="26" s="1"/>
  <c r="L49" i="26"/>
  <c r="M49" i="26" s="1"/>
  <c r="L42" i="26"/>
  <c r="M42" i="26" s="1"/>
  <c r="L12" i="26"/>
  <c r="M12" i="26" s="1"/>
  <c r="L53" i="26"/>
  <c r="M53" i="26" s="1"/>
  <c r="L30" i="26"/>
  <c r="M30" i="26" s="1"/>
  <c r="L141" i="26"/>
  <c r="M141" i="26" s="1"/>
  <c r="L108" i="26"/>
  <c r="M108" i="26" s="1"/>
  <c r="L28" i="26"/>
  <c r="M28" i="26" s="1"/>
  <c r="A25" i="3"/>
  <c r="B25" i="3"/>
  <c r="B117" i="26"/>
  <c r="D117" i="26"/>
  <c r="E117" i="26"/>
  <c r="B56" i="26"/>
  <c r="D56" i="26"/>
  <c r="E56" i="26"/>
  <c r="B74" i="26"/>
  <c r="D74" i="26"/>
  <c r="E74" i="26"/>
  <c r="C74" i="26" s="1"/>
  <c r="B141" i="26"/>
  <c r="D141" i="26"/>
  <c r="E141" i="26"/>
  <c r="C141" i="26" s="1"/>
  <c r="B90" i="26"/>
  <c r="D90" i="26"/>
  <c r="E90" i="26"/>
  <c r="B108" i="26"/>
  <c r="D108" i="26"/>
  <c r="E108" i="26"/>
  <c r="B7" i="26"/>
  <c r="D7" i="26"/>
  <c r="E7" i="26"/>
  <c r="C7" i="26" s="1"/>
  <c r="B145" i="26"/>
  <c r="D145" i="26"/>
  <c r="E145" i="26"/>
  <c r="C145" i="26" s="1"/>
  <c r="B149" i="26"/>
  <c r="D149" i="26"/>
  <c r="E149" i="26"/>
  <c r="B159" i="26"/>
  <c r="D159" i="26"/>
  <c r="E159" i="26"/>
  <c r="B148" i="26"/>
  <c r="D148" i="26"/>
  <c r="E148" i="26"/>
  <c r="C148" i="26" s="1"/>
  <c r="B144" i="26"/>
  <c r="D144" i="26"/>
  <c r="E144" i="26"/>
  <c r="C144" i="26" s="1"/>
  <c r="B55" i="26"/>
  <c r="D55" i="26"/>
  <c r="E55" i="26"/>
  <c r="B67" i="26"/>
  <c r="D67" i="26"/>
  <c r="E67" i="26"/>
  <c r="B71" i="26"/>
  <c r="D71" i="26"/>
  <c r="E71" i="26"/>
  <c r="C71" i="26" s="1"/>
  <c r="B131" i="26"/>
  <c r="D131" i="26"/>
  <c r="E131" i="26"/>
  <c r="C131" i="26" s="1"/>
  <c r="B119" i="26"/>
  <c r="D119" i="26"/>
  <c r="E119" i="26"/>
  <c r="B150" i="26"/>
  <c r="D150" i="26"/>
  <c r="E150" i="26"/>
  <c r="B153" i="26"/>
  <c r="D153" i="26"/>
  <c r="E153" i="26"/>
  <c r="C153" i="26" s="1"/>
  <c r="B37" i="26"/>
  <c r="D37" i="26"/>
  <c r="E37" i="26"/>
  <c r="C37" i="26" s="1"/>
  <c r="B113" i="26"/>
  <c r="D113" i="26"/>
  <c r="E113" i="26"/>
  <c r="B97" i="26"/>
  <c r="D97" i="26"/>
  <c r="E97" i="26"/>
  <c r="C97" i="26" s="1"/>
  <c r="B127" i="26"/>
  <c r="D127" i="26"/>
  <c r="E127" i="26"/>
  <c r="C127" i="26" s="1"/>
  <c r="B28" i="26"/>
  <c r="D28" i="26"/>
  <c r="E28" i="26"/>
  <c r="C28" i="26" s="1"/>
  <c r="B94" i="26"/>
  <c r="D94" i="26"/>
  <c r="E94" i="26"/>
  <c r="B122" i="26"/>
  <c r="D122" i="26"/>
  <c r="E122" i="26"/>
  <c r="C122" i="26" s="1"/>
  <c r="B118" i="26"/>
  <c r="D118" i="26"/>
  <c r="E118" i="26"/>
  <c r="C118" i="26" s="1"/>
  <c r="B15" i="26"/>
  <c r="D15" i="26"/>
  <c r="E15" i="26"/>
  <c r="C15" i="26" s="1"/>
  <c r="B86" i="26"/>
  <c r="D86" i="26"/>
  <c r="E86" i="26"/>
  <c r="B46" i="26"/>
  <c r="D46" i="26"/>
  <c r="E46" i="26"/>
  <c r="C46" i="26" s="1"/>
  <c r="B100" i="26"/>
  <c r="D100" i="26"/>
  <c r="E100" i="26"/>
  <c r="C100" i="26" s="1"/>
  <c r="B128" i="26"/>
  <c r="D128" i="26"/>
  <c r="E128" i="26"/>
  <c r="C128" i="26" s="1"/>
  <c r="B79" i="26"/>
  <c r="D79" i="26"/>
  <c r="E79" i="26"/>
  <c r="B99" i="26"/>
  <c r="D99" i="26"/>
  <c r="E99" i="26"/>
  <c r="C99" i="26" s="1"/>
  <c r="B140" i="26"/>
  <c r="D140" i="26"/>
  <c r="E140" i="26"/>
  <c r="C140" i="26" s="1"/>
  <c r="B111" i="26"/>
  <c r="D111" i="26"/>
  <c r="E111" i="26"/>
  <c r="C111" i="26" s="1"/>
  <c r="B137" i="26"/>
  <c r="D137" i="26"/>
  <c r="E137" i="26"/>
  <c r="B4" i="26"/>
  <c r="D4" i="26"/>
  <c r="E4" i="26"/>
  <c r="C4" i="26" s="1"/>
  <c r="B82" i="26"/>
  <c r="D82" i="26"/>
  <c r="E82" i="26"/>
  <c r="C82" i="26" s="1"/>
  <c r="B57" i="26"/>
  <c r="D57" i="26"/>
  <c r="E57" i="26"/>
  <c r="C57" i="26" s="1"/>
  <c r="B142" i="26"/>
  <c r="D142" i="26"/>
  <c r="E142" i="26"/>
  <c r="B143" i="26"/>
  <c r="D143" i="26"/>
  <c r="E143" i="26"/>
  <c r="C143" i="26" s="1"/>
  <c r="B41" i="26"/>
  <c r="D41" i="26"/>
  <c r="E41" i="26"/>
  <c r="C41" i="26" s="1"/>
  <c r="B146" i="26"/>
  <c r="D146" i="26"/>
  <c r="E146" i="26"/>
  <c r="C146" i="26" s="1"/>
  <c r="B168" i="26"/>
  <c r="D168" i="26"/>
  <c r="E168" i="26"/>
  <c r="B112" i="26"/>
  <c r="D112" i="26"/>
  <c r="E112" i="26"/>
  <c r="C112" i="26" s="1"/>
  <c r="B88" i="26"/>
  <c r="D88" i="26"/>
  <c r="E88" i="26"/>
  <c r="C88" i="26" s="1"/>
  <c r="B11" i="26"/>
  <c r="D11" i="26"/>
  <c r="E11" i="26"/>
  <c r="C11" i="26" s="1"/>
  <c r="B84" i="26"/>
  <c r="D84" i="26"/>
  <c r="E84" i="26"/>
  <c r="B47" i="26"/>
  <c r="D47" i="26"/>
  <c r="E47" i="26"/>
  <c r="C47" i="26" s="1"/>
  <c r="B136" i="26"/>
  <c r="D136" i="26"/>
  <c r="E136" i="26"/>
  <c r="C136" i="26" s="1"/>
  <c r="B121" i="26"/>
  <c r="D121" i="26"/>
  <c r="E121" i="26"/>
  <c r="B70" i="26"/>
  <c r="D70" i="26"/>
  <c r="E70" i="26"/>
  <c r="B58" i="26"/>
  <c r="D58" i="26"/>
  <c r="E58" i="26"/>
  <c r="B13" i="26"/>
  <c r="D13" i="26"/>
  <c r="E13" i="26"/>
  <c r="C13" i="26" s="1"/>
  <c r="B19" i="26"/>
  <c r="D19" i="26"/>
  <c r="E19" i="26"/>
  <c r="B64" i="26"/>
  <c r="D64" i="26"/>
  <c r="E64" i="26"/>
  <c r="B83" i="26"/>
  <c r="D83" i="26"/>
  <c r="E83" i="26"/>
  <c r="B17" i="26"/>
  <c r="D17" i="26"/>
  <c r="E17" i="26"/>
  <c r="C17" i="26" s="1"/>
  <c r="B50" i="26"/>
  <c r="D50" i="26"/>
  <c r="E50" i="26"/>
  <c r="C50" i="26" s="1"/>
  <c r="B34" i="26"/>
  <c r="D34" i="26"/>
  <c r="E34" i="26"/>
  <c r="B8" i="26"/>
  <c r="D8" i="26"/>
  <c r="E8" i="26"/>
  <c r="C8" i="26" s="1"/>
  <c r="B125" i="26"/>
  <c r="D125" i="26"/>
  <c r="E125" i="26"/>
  <c r="C125" i="26" s="1"/>
  <c r="B156" i="26"/>
  <c r="D156" i="26"/>
  <c r="E156" i="26"/>
  <c r="C156" i="26" s="1"/>
  <c r="B18" i="26"/>
  <c r="D18" i="26"/>
  <c r="E18" i="26"/>
  <c r="B69" i="26"/>
  <c r="D69" i="26"/>
  <c r="E69" i="26"/>
  <c r="C69" i="26" s="1"/>
  <c r="B38" i="26"/>
  <c r="D38" i="26"/>
  <c r="E38" i="26"/>
  <c r="C38" i="26" s="1"/>
  <c r="B76" i="26"/>
  <c r="D76" i="26"/>
  <c r="E76" i="26"/>
  <c r="B98" i="26"/>
  <c r="D98" i="26"/>
  <c r="E98" i="26"/>
  <c r="B77" i="26"/>
  <c r="D77" i="26"/>
  <c r="E77" i="26"/>
  <c r="B106" i="26"/>
  <c r="D106" i="26"/>
  <c r="E106" i="26"/>
  <c r="C106" i="26" s="1"/>
  <c r="B22" i="26"/>
  <c r="D22" i="26"/>
  <c r="E22" i="26"/>
  <c r="B92" i="26"/>
  <c r="D92" i="26"/>
  <c r="E92" i="26"/>
  <c r="B52" i="26"/>
  <c r="D52" i="26"/>
  <c r="E52" i="26"/>
  <c r="B81" i="26"/>
  <c r="D81" i="26"/>
  <c r="E81" i="26"/>
  <c r="C81" i="26" s="1"/>
  <c r="B73" i="26"/>
  <c r="D73" i="26"/>
  <c r="E73" i="26"/>
  <c r="C73" i="26" s="1"/>
  <c r="B78" i="26"/>
  <c r="D78" i="26"/>
  <c r="E78" i="26"/>
  <c r="B29" i="26"/>
  <c r="D29" i="26"/>
  <c r="E29" i="26"/>
  <c r="C29" i="26" s="1"/>
  <c r="B60" i="26"/>
  <c r="D60" i="26"/>
  <c r="E60" i="26"/>
  <c r="C60" i="26" s="1"/>
  <c r="B107" i="26"/>
  <c r="D107" i="26"/>
  <c r="E107" i="26"/>
  <c r="C107" i="26" s="1"/>
  <c r="B130" i="26"/>
  <c r="D130" i="26"/>
  <c r="E130" i="26"/>
  <c r="B62" i="26"/>
  <c r="D62" i="26"/>
  <c r="E62" i="26"/>
  <c r="C62" i="26" s="1"/>
  <c r="B87" i="26"/>
  <c r="D87" i="26"/>
  <c r="E87" i="26"/>
  <c r="C87" i="26" s="1"/>
  <c r="B65" i="26"/>
  <c r="D65" i="26"/>
  <c r="E65" i="26"/>
  <c r="B36" i="26"/>
  <c r="D36" i="26"/>
  <c r="E36" i="26"/>
  <c r="B154" i="26"/>
  <c r="D154" i="26"/>
  <c r="E154" i="26"/>
  <c r="B152" i="26"/>
  <c r="D152" i="26"/>
  <c r="E152" i="26"/>
  <c r="C152" i="26" s="1"/>
  <c r="B155" i="26"/>
  <c r="D155" i="26"/>
  <c r="E155" i="26"/>
  <c r="C155" i="26" s="1"/>
  <c r="B48" i="26"/>
  <c r="D48" i="26"/>
  <c r="E48" i="26"/>
  <c r="B124" i="26"/>
  <c r="D124" i="26"/>
  <c r="E124" i="26"/>
  <c r="B120" i="26"/>
  <c r="D120" i="26"/>
  <c r="E120" i="26"/>
  <c r="C120" i="26" s="1"/>
  <c r="B116" i="26"/>
  <c r="D116" i="26"/>
  <c r="E116" i="26"/>
  <c r="C116" i="26" s="1"/>
  <c r="B75" i="26"/>
  <c r="D75" i="26"/>
  <c r="E75" i="26"/>
  <c r="B6" i="26"/>
  <c r="D6" i="26"/>
  <c r="E6" i="26"/>
  <c r="C6" i="26" s="1"/>
  <c r="B40" i="26"/>
  <c r="D40" i="26"/>
  <c r="E40" i="26"/>
  <c r="C40" i="26" s="1"/>
  <c r="B26" i="26"/>
  <c r="D26" i="26"/>
  <c r="E26" i="26"/>
  <c r="C26" i="26" s="1"/>
  <c r="B115" i="26"/>
  <c r="D115" i="26"/>
  <c r="E115" i="26"/>
  <c r="B114" i="26"/>
  <c r="D114" i="26"/>
  <c r="E114" i="26"/>
  <c r="C114" i="26" s="1"/>
  <c r="B126" i="26"/>
  <c r="D126" i="26"/>
  <c r="E126" i="26"/>
  <c r="C126" i="26" s="1"/>
  <c r="B21" i="26"/>
  <c r="D21" i="26"/>
  <c r="E21" i="26"/>
  <c r="B3" i="26"/>
  <c r="D3" i="26"/>
  <c r="E3" i="26"/>
  <c r="B23" i="26"/>
  <c r="D23" i="26"/>
  <c r="E23" i="26"/>
  <c r="B31" i="26"/>
  <c r="D31" i="26"/>
  <c r="E31" i="26"/>
  <c r="C31" i="26" s="1"/>
  <c r="B49" i="26"/>
  <c r="D49" i="26"/>
  <c r="E49" i="26"/>
  <c r="B42" i="26"/>
  <c r="D42" i="26"/>
  <c r="E42" i="26"/>
  <c r="B12" i="26"/>
  <c r="D12" i="26"/>
  <c r="E12" i="26"/>
  <c r="B53" i="26"/>
  <c r="D53" i="26"/>
  <c r="E53" i="26"/>
  <c r="C53" i="26" s="1"/>
  <c r="B30" i="26"/>
  <c r="D30" i="26"/>
  <c r="E30" i="26"/>
  <c r="C30" i="26" s="1"/>
  <c r="B44" i="26"/>
  <c r="D44" i="26"/>
  <c r="E44" i="26"/>
  <c r="B93" i="26"/>
  <c r="D93" i="26"/>
  <c r="E93" i="26"/>
  <c r="C93" i="26" s="1"/>
  <c r="B91" i="26"/>
  <c r="D91" i="26"/>
  <c r="E91" i="26"/>
  <c r="C91" i="26" s="1"/>
  <c r="B95" i="26"/>
  <c r="D95" i="26"/>
  <c r="E95" i="26"/>
  <c r="C95" i="26" s="1"/>
  <c r="B25" i="26"/>
  <c r="D25" i="26"/>
  <c r="E25" i="26"/>
  <c r="B133" i="26"/>
  <c r="D133" i="26"/>
  <c r="E133" i="26"/>
  <c r="C133" i="26" s="1"/>
  <c r="B2" i="26"/>
  <c r="D2" i="26"/>
  <c r="E2" i="26"/>
  <c r="C2" i="26" s="1"/>
  <c r="B9" i="26"/>
  <c r="D9" i="26"/>
  <c r="E9" i="26"/>
  <c r="B105" i="26"/>
  <c r="D105" i="26"/>
  <c r="E105" i="26"/>
  <c r="B27" i="26"/>
  <c r="D27" i="26"/>
  <c r="E27" i="26"/>
  <c r="B80" i="26"/>
  <c r="D80" i="26"/>
  <c r="E80" i="26"/>
  <c r="C80" i="26" s="1"/>
  <c r="B72" i="26"/>
  <c r="D72" i="26"/>
  <c r="E72" i="26"/>
  <c r="C72" i="26" s="1"/>
  <c r="B33" i="26"/>
  <c r="D33" i="26"/>
  <c r="E33" i="26"/>
  <c r="B96" i="26"/>
  <c r="D96" i="26"/>
  <c r="E96" i="26"/>
  <c r="B66" i="26"/>
  <c r="D66" i="26"/>
  <c r="E66" i="26"/>
  <c r="C66" i="26" s="1"/>
  <c r="B103" i="26"/>
  <c r="D103" i="26"/>
  <c r="E103" i="26"/>
  <c r="C103" i="26" s="1"/>
  <c r="B161" i="26"/>
  <c r="D161" i="26"/>
  <c r="E161" i="26"/>
  <c r="C161" i="26" s="1"/>
  <c r="B35" i="26"/>
  <c r="D35" i="26"/>
  <c r="E35" i="26"/>
  <c r="C35" i="26" s="1"/>
  <c r="B151" i="26"/>
  <c r="D151" i="26"/>
  <c r="E151" i="26"/>
  <c r="C151" i="26" s="1"/>
  <c r="B54" i="26"/>
  <c r="D54" i="26"/>
  <c r="E54" i="26"/>
  <c r="B167" i="26"/>
  <c r="D167" i="26"/>
  <c r="E167" i="26"/>
  <c r="C167" i="26" s="1"/>
  <c r="B170" i="26"/>
  <c r="D170" i="26"/>
  <c r="E170" i="26"/>
  <c r="C170" i="26" s="1"/>
  <c r="B10" i="26"/>
  <c r="D10" i="26"/>
  <c r="E10" i="26"/>
  <c r="C10" i="26" s="1"/>
  <c r="B147" i="26"/>
  <c r="D147" i="26"/>
  <c r="E147" i="26"/>
  <c r="C147" i="26" s="1"/>
  <c r="B17" i="3"/>
  <c r="B59" i="3"/>
  <c r="B27" i="3"/>
  <c r="B5" i="3"/>
  <c r="A44" i="3"/>
  <c r="B44" i="3"/>
  <c r="A12" i="3"/>
  <c r="A13" i="3"/>
  <c r="A18" i="3"/>
  <c r="B18" i="3"/>
  <c r="B12" i="3"/>
  <c r="B13" i="3"/>
  <c r="B63" i="3"/>
  <c r="A63" i="3"/>
  <c r="A49" i="3"/>
  <c r="B49" i="3"/>
  <c r="A42" i="3"/>
  <c r="B42" i="3"/>
  <c r="C96" i="26" l="1"/>
  <c r="C12" i="26"/>
  <c r="C49" i="26"/>
  <c r="C124" i="26"/>
  <c r="C52" i="26"/>
  <c r="C22" i="26"/>
  <c r="C83" i="26"/>
  <c r="C19" i="26"/>
  <c r="C27" i="26"/>
  <c r="C9" i="26"/>
  <c r="C23" i="26"/>
  <c r="C21" i="26"/>
  <c r="C154" i="26"/>
  <c r="C65" i="26"/>
  <c r="C77" i="26"/>
  <c r="C76" i="26"/>
  <c r="C58" i="26"/>
  <c r="C121" i="26"/>
  <c r="C150" i="26"/>
  <c r="C67" i="26"/>
  <c r="C159" i="26"/>
  <c r="C108" i="26"/>
  <c r="C56" i="26"/>
  <c r="C33" i="26"/>
  <c r="C105" i="26"/>
  <c r="C25" i="26"/>
  <c r="C44" i="26"/>
  <c r="C42" i="26"/>
  <c r="C3" i="26"/>
  <c r="C115" i="26"/>
  <c r="C75" i="26"/>
  <c r="C48" i="26"/>
  <c r="C36" i="26"/>
  <c r="C130" i="26"/>
  <c r="C78" i="26"/>
  <c r="C92" i="26"/>
  <c r="C98" i="26"/>
  <c r="C18" i="26"/>
  <c r="C34" i="26"/>
  <c r="C64" i="26"/>
  <c r="C70" i="26"/>
  <c r="C84" i="26"/>
  <c r="C168" i="26"/>
  <c r="C142" i="26"/>
  <c r="C137" i="26"/>
  <c r="C79" i="26"/>
  <c r="C86" i="26"/>
  <c r="C94" i="26"/>
  <c r="C113" i="26"/>
  <c r="C119" i="26"/>
  <c r="C55" i="26"/>
  <c r="C149" i="26"/>
  <c r="C90" i="26"/>
  <c r="C117" i="26"/>
  <c r="C54" i="26"/>
  <c r="B48" i="3"/>
  <c r="A48" i="3"/>
  <c r="A21" i="3" l="1"/>
  <c r="B21" i="3"/>
  <c r="B38" i="3"/>
  <c r="A38" i="3"/>
  <c r="B60" i="3"/>
  <c r="A60" i="3"/>
  <c r="B58" i="3"/>
  <c r="A58" i="3"/>
  <c r="B39" i="3"/>
  <c r="A39" i="3"/>
  <c r="B57" i="3"/>
  <c r="A57" i="3"/>
  <c r="A32" i="3"/>
  <c r="B32" i="3"/>
  <c r="B37" i="3"/>
  <c r="A37" i="3"/>
  <c r="B52" i="3"/>
  <c r="A52" i="3"/>
  <c r="A51" i="3"/>
  <c r="B51" i="3"/>
  <c r="B61" i="3"/>
  <c r="A61" i="3"/>
  <c r="B50" i="3"/>
  <c r="A50" i="3"/>
  <c r="B34" i="3" l="1"/>
  <c r="A34" i="3"/>
  <c r="L20" i="26"/>
  <c r="M20" i="26" s="1"/>
  <c r="L101" i="26"/>
  <c r="M101" i="26" s="1"/>
  <c r="L85" i="26"/>
  <c r="M85" i="26" s="1"/>
  <c r="L5" i="26"/>
  <c r="M5" i="26" s="1"/>
  <c r="L135" i="26"/>
  <c r="M135" i="26" s="1"/>
  <c r="L139" i="26"/>
  <c r="M139" i="26" s="1"/>
  <c r="L89" i="26"/>
  <c r="M89" i="26" s="1"/>
  <c r="L39" i="26"/>
  <c r="M39" i="26" s="1"/>
  <c r="L158" i="26"/>
  <c r="M158" i="26" s="1"/>
  <c r="L45" i="26"/>
  <c r="M45" i="26" s="1"/>
  <c r="B20" i="3" l="1"/>
  <c r="A20" i="3"/>
  <c r="B40" i="3"/>
  <c r="A40" i="3"/>
  <c r="B15" i="3" l="1"/>
  <c r="A15" i="3"/>
  <c r="B14" i="3"/>
  <c r="A14" i="3"/>
  <c r="B36" i="3"/>
  <c r="A36" i="3"/>
  <c r="B19" i="3"/>
  <c r="A19" i="3"/>
  <c r="B6" i="3"/>
  <c r="A6" i="3"/>
  <c r="B62" i="3"/>
  <c r="A62" i="3"/>
  <c r="B35" i="3"/>
  <c r="A35" i="3"/>
  <c r="B22" i="3"/>
  <c r="A22" i="3"/>
  <c r="B20" i="26"/>
  <c r="D20" i="26"/>
  <c r="E20" i="26"/>
  <c r="B101" i="26"/>
  <c r="D101" i="26"/>
  <c r="E101" i="26"/>
  <c r="B85" i="26"/>
  <c r="D85" i="26"/>
  <c r="E85" i="26"/>
  <c r="B5" i="26"/>
  <c r="D5" i="26"/>
  <c r="E5" i="26"/>
  <c r="B135" i="26"/>
  <c r="D135" i="26"/>
  <c r="E135" i="26"/>
  <c r="B139" i="26"/>
  <c r="D139" i="26"/>
  <c r="E139" i="26"/>
  <c r="B89" i="26"/>
  <c r="D89" i="26"/>
  <c r="E89" i="26"/>
  <c r="B39" i="26"/>
  <c r="D39" i="26"/>
  <c r="E39" i="26"/>
  <c r="B158" i="26"/>
  <c r="D158" i="26"/>
  <c r="E158" i="26"/>
  <c r="B45" i="26"/>
  <c r="D45" i="26"/>
  <c r="E45" i="26"/>
  <c r="L32" i="26"/>
  <c r="M32" i="26" s="1"/>
  <c r="E32" i="26"/>
  <c r="D32" i="26"/>
  <c r="B32" i="26"/>
  <c r="B33" i="3"/>
  <c r="A33" i="3"/>
  <c r="B31" i="3"/>
  <c r="A31" i="3"/>
  <c r="B30" i="3"/>
  <c r="A30" i="3"/>
  <c r="C39" i="26" l="1"/>
  <c r="C5" i="26"/>
  <c r="C158" i="26"/>
  <c r="C20" i="26"/>
  <c r="C32" i="26"/>
  <c r="C45" i="26"/>
  <c r="C139" i="26"/>
  <c r="C101" i="26"/>
  <c r="C89" i="26"/>
  <c r="C85" i="26"/>
  <c r="C135" i="26"/>
  <c r="K12" i="33"/>
  <c r="K11" i="33"/>
  <c r="B2" i="3" l="1"/>
  <c r="E16" i="26"/>
  <c r="E104" i="26"/>
  <c r="E132" i="26"/>
  <c r="E68" i="26"/>
  <c r="E43" i="26"/>
  <c r="E110" i="26"/>
  <c r="E123" i="26"/>
  <c r="E169" i="26"/>
  <c r="E134" i="26"/>
  <c r="E63" i="26"/>
  <c r="E162" i="26"/>
  <c r="E160" i="26"/>
  <c r="E14" i="26"/>
  <c r="E163" i="26"/>
  <c r="E129" i="26"/>
  <c r="E51" i="26"/>
  <c r="E138" i="26"/>
  <c r="E164" i="26"/>
  <c r="E165" i="26"/>
  <c r="E109" i="26"/>
  <c r="E61" i="26"/>
  <c r="E102" i="26"/>
  <c r="E59" i="26"/>
  <c r="E24" i="26"/>
  <c r="E166" i="26"/>
  <c r="E157" i="26"/>
  <c r="G11" i="3" l="1"/>
  <c r="I11" i="3" s="1"/>
  <c r="G19" i="3"/>
  <c r="I19" i="3" s="1"/>
  <c r="G36" i="3"/>
  <c r="I36" i="3" s="1"/>
  <c r="G46" i="3"/>
  <c r="H46" i="3" s="1"/>
  <c r="G26" i="3"/>
  <c r="H26" i="3" s="1"/>
  <c r="G47" i="3"/>
  <c r="I47" i="3" s="1"/>
  <c r="G57" i="3"/>
  <c r="I57" i="3" s="1"/>
  <c r="G24" i="3"/>
  <c r="H24" i="3" s="1"/>
  <c r="G34" i="3"/>
  <c r="J34" i="3" s="1"/>
  <c r="G55" i="3"/>
  <c r="I55" i="3" s="1"/>
  <c r="G29" i="3"/>
  <c r="I29" i="3" s="1"/>
  <c r="G41" i="3"/>
  <c r="I41" i="3" s="1"/>
  <c r="G59" i="3"/>
  <c r="I59" i="3" s="1"/>
  <c r="K47" i="3"/>
  <c r="G5" i="3"/>
  <c r="I5" i="3" s="1"/>
  <c r="G13" i="3"/>
  <c r="I13" i="3" s="1"/>
  <c r="G20" i="3"/>
  <c r="I20" i="3" s="1"/>
  <c r="G27" i="3"/>
  <c r="I27" i="3" s="1"/>
  <c r="G39" i="3"/>
  <c r="I39" i="3" s="1"/>
  <c r="G21" i="3"/>
  <c r="I21" i="3" s="1"/>
  <c r="G28" i="3"/>
  <c r="I28" i="3" s="1"/>
  <c r="G62" i="3"/>
  <c r="H62" i="3" s="1"/>
  <c r="G12" i="3"/>
  <c r="I12" i="3" s="1"/>
  <c r="G37" i="3"/>
  <c r="I37" i="3" s="1"/>
  <c r="H47" i="3"/>
  <c r="G58" i="3"/>
  <c r="J58" i="3" s="1"/>
  <c r="G32" i="3"/>
  <c r="H32" i="3" s="1"/>
  <c r="I34" i="3"/>
  <c r="J20" i="3"/>
  <c r="J24" i="3"/>
  <c r="H5" i="3"/>
  <c r="K24" i="3"/>
  <c r="L11" i="3"/>
  <c r="L5" i="3"/>
  <c r="G22" i="3"/>
  <c r="L22" i="3" s="1"/>
  <c r="G30" i="3"/>
  <c r="H30" i="3" s="1"/>
  <c r="G42" i="3"/>
  <c r="J42" i="3" s="1"/>
  <c r="G50" i="3"/>
  <c r="J50" i="3" s="1"/>
  <c r="G7" i="3"/>
  <c r="I7" i="3" s="1"/>
  <c r="G15" i="3"/>
  <c r="I15" i="3" s="1"/>
  <c r="G31" i="3"/>
  <c r="I31" i="3" s="1"/>
  <c r="G51" i="3"/>
  <c r="I51" i="3" s="1"/>
  <c r="G6" i="3"/>
  <c r="I6" i="3" s="1"/>
  <c r="G14" i="3"/>
  <c r="I14" i="3" s="1"/>
  <c r="J21" i="3"/>
  <c r="G40" i="3"/>
  <c r="H40" i="3" s="1"/>
  <c r="G49" i="3"/>
  <c r="I49" i="3" s="1"/>
  <c r="G60" i="3"/>
  <c r="I60" i="3" s="1"/>
  <c r="G10" i="3"/>
  <c r="H10" i="3" s="1"/>
  <c r="G18" i="3"/>
  <c r="H18" i="3" s="1"/>
  <c r="G25" i="3"/>
  <c r="I25" i="3" s="1"/>
  <c r="G35" i="3"/>
  <c r="I35" i="3" s="1"/>
  <c r="G45" i="3"/>
  <c r="I45" i="3" s="1"/>
  <c r="H55" i="3"/>
  <c r="G56" i="3"/>
  <c r="H56" i="3" s="1"/>
  <c r="I46" i="3"/>
  <c r="J46" i="3"/>
  <c r="J15" i="3"/>
  <c r="J55" i="3"/>
  <c r="L47" i="3"/>
  <c r="L28" i="3"/>
  <c r="G43" i="3"/>
  <c r="I43" i="3" s="1"/>
  <c r="G53" i="3"/>
  <c r="I53" i="3" s="1"/>
  <c r="G9" i="3"/>
  <c r="I9" i="3" s="1"/>
  <c r="G17" i="3"/>
  <c r="I17" i="3" s="1"/>
  <c r="G23" i="3"/>
  <c r="I23" i="3" s="1"/>
  <c r="G33" i="3"/>
  <c r="I33" i="3" s="1"/>
  <c r="G44" i="3"/>
  <c r="I44" i="3" s="1"/>
  <c r="G54" i="3"/>
  <c r="H54" i="3" s="1"/>
  <c r="G8" i="3"/>
  <c r="H8" i="3" s="1"/>
  <c r="G16" i="3"/>
  <c r="H16" i="3" s="1"/>
  <c r="G52" i="3"/>
  <c r="I52" i="3" s="1"/>
  <c r="G63" i="3"/>
  <c r="I63" i="3" s="1"/>
  <c r="K19" i="3"/>
  <c r="G38" i="3"/>
  <c r="H38" i="3" s="1"/>
  <c r="G48" i="3"/>
  <c r="H48" i="3" s="1"/>
  <c r="G61" i="3"/>
  <c r="I61" i="3" s="1"/>
  <c r="K5" i="3"/>
  <c r="K28" i="3"/>
  <c r="H23" i="3"/>
  <c r="J14" i="3"/>
  <c r="K55" i="3"/>
  <c r="J27" i="3"/>
  <c r="H15" i="3"/>
  <c r="J47" i="3"/>
  <c r="A87" i="26"/>
  <c r="A83" i="26"/>
  <c r="A86" i="26"/>
  <c r="A85" i="26"/>
  <c r="A81" i="26"/>
  <c r="A77" i="26"/>
  <c r="A72" i="26"/>
  <c r="A68" i="26"/>
  <c r="A64" i="26"/>
  <c r="A4" i="26"/>
  <c r="A114" i="26"/>
  <c r="A156" i="26"/>
  <c r="A132" i="26"/>
  <c r="A110" i="26"/>
  <c r="A160" i="26"/>
  <c r="A118" i="26"/>
  <c r="A170" i="26"/>
  <c r="A152" i="26"/>
  <c r="A120" i="26"/>
  <c r="A153" i="26"/>
  <c r="A163" i="26"/>
  <c r="A147" i="26"/>
  <c r="A129" i="26"/>
  <c r="A113" i="26"/>
  <c r="A54" i="26"/>
  <c r="A139" i="26"/>
  <c r="A105" i="26"/>
  <c r="A50" i="26"/>
  <c r="A165" i="26"/>
  <c r="A49" i="26"/>
  <c r="A162" i="26"/>
  <c r="A98" i="26"/>
  <c r="A148" i="26"/>
  <c r="A126" i="26"/>
  <c r="A108" i="26"/>
  <c r="A150" i="26"/>
  <c r="A112" i="26"/>
  <c r="A169" i="26"/>
  <c r="A138" i="26"/>
  <c r="A106" i="26"/>
  <c r="A137" i="26"/>
  <c r="A161" i="26"/>
  <c r="A145" i="26"/>
  <c r="A53" i="26"/>
  <c r="A159" i="26"/>
  <c r="A143" i="26"/>
  <c r="A127" i="26"/>
  <c r="A111" i="26"/>
  <c r="A55" i="26"/>
  <c r="A123" i="26"/>
  <c r="A102" i="26"/>
  <c r="A119" i="26"/>
  <c r="A146" i="26"/>
  <c r="A164" i="26"/>
  <c r="A142" i="26"/>
  <c r="A124" i="26"/>
  <c r="A100" i="26"/>
  <c r="A144" i="26"/>
  <c r="A168" i="26"/>
  <c r="A136" i="26"/>
  <c r="A104" i="26"/>
  <c r="A134" i="26"/>
  <c r="A61" i="26"/>
  <c r="A52" i="26"/>
  <c r="A157" i="26"/>
  <c r="A141" i="26"/>
  <c r="A125" i="26"/>
  <c r="A109" i="26"/>
  <c r="A47" i="26"/>
  <c r="A121" i="26"/>
  <c r="A57" i="26"/>
  <c r="A48" i="26"/>
  <c r="A149" i="26"/>
  <c r="A117" i="26"/>
  <c r="A51" i="26"/>
  <c r="A130" i="26"/>
  <c r="A158" i="26"/>
  <c r="A140" i="26"/>
  <c r="A116" i="26"/>
  <c r="A128" i="26"/>
  <c r="A154" i="26"/>
  <c r="A122" i="26"/>
  <c r="A166" i="26"/>
  <c r="A131" i="26"/>
  <c r="A115" i="26"/>
  <c r="A99" i="26"/>
  <c r="A60" i="26"/>
  <c r="A155" i="26"/>
  <c r="A107" i="26"/>
  <c r="A56" i="26"/>
  <c r="A167" i="26"/>
  <c r="A135" i="26"/>
  <c r="A103" i="26"/>
  <c r="A133" i="26"/>
  <c r="A101" i="26"/>
  <c r="A58" i="26"/>
  <c r="A151" i="26"/>
  <c r="A59" i="26"/>
  <c r="A88" i="26"/>
  <c r="A97" i="26"/>
  <c r="A89" i="26"/>
  <c r="A90" i="26"/>
  <c r="A46" i="26"/>
  <c r="A41" i="26"/>
  <c r="A45" i="26"/>
  <c r="A95" i="26"/>
  <c r="A96" i="26"/>
  <c r="A42" i="26"/>
  <c r="A44" i="26"/>
  <c r="A91" i="26"/>
  <c r="A39" i="26"/>
  <c r="A92" i="26"/>
  <c r="A76" i="26"/>
  <c r="A93" i="26"/>
  <c r="A94" i="26"/>
  <c r="A43" i="26"/>
  <c r="A40" i="26"/>
  <c r="A84" i="26"/>
  <c r="A80" i="26"/>
  <c r="A75" i="26"/>
  <c r="A71" i="26"/>
  <c r="A67" i="26"/>
  <c r="A63" i="26"/>
  <c r="A79" i="26"/>
  <c r="A74" i="26"/>
  <c r="A70" i="26"/>
  <c r="A66" i="26"/>
  <c r="A62" i="26"/>
  <c r="A82" i="26"/>
  <c r="A78" i="26"/>
  <c r="A73" i="26"/>
  <c r="A69" i="26"/>
  <c r="A65" i="26"/>
  <c r="A12" i="26"/>
  <c r="C24" i="26"/>
  <c r="A27" i="26"/>
  <c r="C14" i="26"/>
  <c r="A15" i="26"/>
  <c r="A3" i="26"/>
  <c r="A22" i="26"/>
  <c r="C51" i="26"/>
  <c r="A19" i="26"/>
  <c r="C160" i="26"/>
  <c r="A14" i="26"/>
  <c r="C169" i="26"/>
  <c r="A10" i="26"/>
  <c r="A30" i="26"/>
  <c r="A36" i="26"/>
  <c r="A35" i="26"/>
  <c r="A33" i="26"/>
  <c r="A2" i="26"/>
  <c r="A38" i="26"/>
  <c r="A32" i="26"/>
  <c r="A17" i="26"/>
  <c r="A29" i="26"/>
  <c r="A37" i="26"/>
  <c r="A31" i="26"/>
  <c r="A34" i="26"/>
  <c r="C102" i="26"/>
  <c r="A25" i="26"/>
  <c r="C164" i="26"/>
  <c r="A21" i="26"/>
  <c r="C129" i="26"/>
  <c r="A18" i="26"/>
  <c r="C162" i="26"/>
  <c r="A13" i="26"/>
  <c r="C123" i="26"/>
  <c r="A9" i="26"/>
  <c r="C132" i="26"/>
  <c r="A5" i="26"/>
  <c r="C166" i="26"/>
  <c r="A28" i="26"/>
  <c r="C163" i="26"/>
  <c r="A16" i="26"/>
  <c r="C104" i="26"/>
  <c r="C109" i="26"/>
  <c r="A23" i="26"/>
  <c r="C61" i="26"/>
  <c r="A24" i="26"/>
  <c r="C138" i="26"/>
  <c r="A20" i="26"/>
  <c r="C110" i="26"/>
  <c r="A8" i="26"/>
  <c r="A11" i="26"/>
  <c r="C43" i="26"/>
  <c r="A7" i="26"/>
  <c r="C59" i="26"/>
  <c r="A26" i="26"/>
  <c r="C68" i="26"/>
  <c r="A6" i="26"/>
  <c r="C165" i="26"/>
  <c r="C63" i="26"/>
  <c r="C134" i="26"/>
  <c r="C16" i="26"/>
  <c r="G2" i="3"/>
  <c r="L2" i="3" s="1"/>
  <c r="G3" i="3"/>
  <c r="L3" i="3" s="1"/>
  <c r="G4" i="3"/>
  <c r="L4" i="3" s="1"/>
  <c r="C157" i="26"/>
  <c r="D16" i="26"/>
  <c r="D104" i="26"/>
  <c r="D132" i="26"/>
  <c r="D68" i="26"/>
  <c r="D43" i="26"/>
  <c r="D110" i="26"/>
  <c r="D123" i="26"/>
  <c r="D169" i="26"/>
  <c r="D134" i="26"/>
  <c r="D63" i="26"/>
  <c r="D162" i="26"/>
  <c r="D160" i="26"/>
  <c r="D14" i="26"/>
  <c r="D163" i="26"/>
  <c r="D129" i="26"/>
  <c r="D51" i="26"/>
  <c r="D138" i="26"/>
  <c r="D164" i="26"/>
  <c r="D165" i="26"/>
  <c r="D109" i="26"/>
  <c r="D61" i="26"/>
  <c r="D102" i="26"/>
  <c r="D59" i="26"/>
  <c r="D24" i="26"/>
  <c r="D166" i="26"/>
  <c r="D157" i="26"/>
  <c r="B16" i="26"/>
  <c r="B104" i="26"/>
  <c r="B132" i="26"/>
  <c r="B68" i="26"/>
  <c r="B43" i="26"/>
  <c r="B110" i="26"/>
  <c r="B123" i="26"/>
  <c r="B169" i="26"/>
  <c r="B134" i="26"/>
  <c r="B63" i="26"/>
  <c r="B162" i="26"/>
  <c r="B160" i="26"/>
  <c r="B14" i="26"/>
  <c r="B163" i="26"/>
  <c r="B129" i="26"/>
  <c r="B51" i="26"/>
  <c r="B138" i="26"/>
  <c r="B164" i="26"/>
  <c r="B165" i="26"/>
  <c r="B109" i="26"/>
  <c r="B61" i="26"/>
  <c r="B102" i="26"/>
  <c r="B59" i="26"/>
  <c r="B24" i="26"/>
  <c r="B166" i="26"/>
  <c r="B157" i="26"/>
  <c r="L166" i="26"/>
  <c r="M166" i="26" s="1"/>
  <c r="L51" i="26"/>
  <c r="M51" i="26" s="1"/>
  <c r="A4" i="3"/>
  <c r="A3" i="3"/>
  <c r="A7" i="3"/>
  <c r="A8" i="3"/>
  <c r="A9" i="3"/>
  <c r="A10" i="3"/>
  <c r="A11" i="3"/>
  <c r="A16" i="3"/>
  <c r="A23" i="3"/>
  <c r="A24" i="3"/>
  <c r="A26" i="3"/>
  <c r="A28" i="3"/>
  <c r="A29" i="3"/>
  <c r="A41" i="3"/>
  <c r="A43" i="3"/>
  <c r="A45" i="3"/>
  <c r="A46" i="3"/>
  <c r="A47" i="3"/>
  <c r="A56" i="3"/>
  <c r="A2" i="3"/>
  <c r="B47" i="3"/>
  <c r="B3" i="3"/>
  <c r="B4" i="3"/>
  <c r="B7" i="3"/>
  <c r="B8" i="3"/>
  <c r="B9" i="3"/>
  <c r="B10" i="3"/>
  <c r="B11" i="3"/>
  <c r="B16" i="3"/>
  <c r="B23" i="3"/>
  <c r="B24" i="3"/>
  <c r="B26" i="3"/>
  <c r="B28" i="3"/>
  <c r="B29" i="3"/>
  <c r="B41" i="3"/>
  <c r="B43" i="3"/>
  <c r="B45" i="3"/>
  <c r="B46" i="3"/>
  <c r="B56" i="3"/>
  <c r="L59" i="3" l="1"/>
  <c r="K41" i="3"/>
  <c r="H25" i="3"/>
  <c r="H28" i="3"/>
  <c r="L21" i="3"/>
  <c r="H39" i="3"/>
  <c r="J49" i="3"/>
  <c r="L12" i="3"/>
  <c r="H41" i="3"/>
  <c r="H51" i="3"/>
  <c r="J5" i="3"/>
  <c r="I38" i="3"/>
  <c r="H12" i="3"/>
  <c r="J41" i="3"/>
  <c r="L30" i="3"/>
  <c r="K59" i="3"/>
  <c r="J30" i="3"/>
  <c r="I22" i="3"/>
  <c r="K51" i="3"/>
  <c r="H22" i="3"/>
  <c r="J57" i="3"/>
  <c r="L39" i="3"/>
  <c r="I30" i="3"/>
  <c r="L15" i="3"/>
  <c r="K36" i="3"/>
  <c r="J18" i="3"/>
  <c r="K30" i="3"/>
  <c r="J36" i="3"/>
  <c r="J19" i="3"/>
  <c r="L55" i="3"/>
  <c r="K63" i="3"/>
  <c r="K37" i="3"/>
  <c r="I56" i="3"/>
  <c r="K26" i="3"/>
  <c r="K22" i="3"/>
  <c r="L25" i="3"/>
  <c r="H59" i="3"/>
  <c r="I10" i="3"/>
  <c r="K7" i="3"/>
  <c r="H13" i="3"/>
  <c r="L26" i="3"/>
  <c r="L27" i="3"/>
  <c r="J28" i="3"/>
  <c r="L10" i="3"/>
  <c r="J59" i="3"/>
  <c r="J26" i="3"/>
  <c r="J7" i="3"/>
  <c r="K10" i="3"/>
  <c r="K29" i="3"/>
  <c r="K13" i="3"/>
  <c r="H27" i="3"/>
  <c r="I26" i="3"/>
  <c r="K46" i="3"/>
  <c r="H19" i="3"/>
  <c r="K8" i="3"/>
  <c r="H31" i="3"/>
  <c r="L23" i="3"/>
  <c r="K43" i="3"/>
  <c r="I50" i="3"/>
  <c r="K62" i="3"/>
  <c r="I54" i="3"/>
  <c r="J45" i="3"/>
  <c r="H37" i="3"/>
  <c r="L31" i="3"/>
  <c r="K45" i="3"/>
  <c r="K11" i="3"/>
  <c r="I24" i="3"/>
  <c r="J31" i="3"/>
  <c r="L43" i="3"/>
  <c r="H21" i="3"/>
  <c r="J43" i="3"/>
  <c r="J29" i="3"/>
  <c r="H43" i="3"/>
  <c r="H14" i="3"/>
  <c r="L41" i="3"/>
  <c r="H35" i="3"/>
  <c r="J35" i="3"/>
  <c r="K49" i="3"/>
  <c r="J62" i="3"/>
  <c r="H11" i="3"/>
  <c r="K12" i="3"/>
  <c r="H49" i="3"/>
  <c r="L62" i="3"/>
  <c r="J13" i="3"/>
  <c r="H50" i="3"/>
  <c r="H7" i="3"/>
  <c r="L60" i="3"/>
  <c r="J16" i="3"/>
  <c r="K16" i="3"/>
  <c r="K6" i="3"/>
  <c r="H61" i="3"/>
  <c r="H53" i="3"/>
  <c r="I15" i="4" s="1"/>
  <c r="L61" i="3"/>
  <c r="K52" i="3"/>
  <c r="I40" i="3"/>
  <c r="I32" i="3"/>
  <c r="L48" i="3"/>
  <c r="K40" i="3"/>
  <c r="H58" i="3"/>
  <c r="I42" i="3"/>
  <c r="J8" i="3"/>
  <c r="L8" i="3"/>
  <c r="L14" i="3"/>
  <c r="L9" i="3"/>
  <c r="K33" i="3"/>
  <c r="K50" i="3"/>
  <c r="J56" i="3"/>
  <c r="K60" i="3"/>
  <c r="L37" i="3"/>
  <c r="L54" i="3"/>
  <c r="L44" i="3"/>
  <c r="J63" i="3"/>
  <c r="K53" i="3"/>
  <c r="K18" i="3"/>
  <c r="K39" i="3"/>
  <c r="J61" i="3"/>
  <c r="J60" i="3"/>
  <c r="H63" i="3"/>
  <c r="J22" i="3"/>
  <c r="I48" i="3"/>
  <c r="L57" i="3"/>
  <c r="L17" i="3"/>
  <c r="L7" i="3"/>
  <c r="J23" i="3"/>
  <c r="H29" i="3"/>
  <c r="J33" i="3"/>
  <c r="K23" i="3"/>
  <c r="J39" i="3"/>
  <c r="J12" i="3"/>
  <c r="K58" i="3"/>
  <c r="K38" i="3"/>
  <c r="K48" i="3"/>
  <c r="H6" i="3"/>
  <c r="J11" i="3"/>
  <c r="K25" i="3"/>
  <c r="L49" i="3"/>
  <c r="L51" i="3"/>
  <c r="L46" i="3"/>
  <c r="L36" i="3"/>
  <c r="J32" i="3"/>
  <c r="L53" i="3"/>
  <c r="L63" i="3"/>
  <c r="L58" i="3"/>
  <c r="L52" i="3"/>
  <c r="J52" i="3"/>
  <c r="J44" i="3"/>
  <c r="H42" i="3"/>
  <c r="L16" i="3"/>
  <c r="L38" i="3"/>
  <c r="K44" i="3"/>
  <c r="H34" i="3"/>
  <c r="K20" i="3"/>
  <c r="J17" i="3"/>
  <c r="K56" i="3"/>
  <c r="K57" i="3"/>
  <c r="K54" i="3"/>
  <c r="H52" i="3"/>
  <c r="I16" i="3"/>
  <c r="L56" i="3"/>
  <c r="L6" i="3"/>
  <c r="K9" i="3"/>
  <c r="K35" i="3"/>
  <c r="K15" i="3"/>
  <c r="K27" i="3"/>
  <c r="I62" i="3"/>
  <c r="J51" i="3"/>
  <c r="H45" i="3"/>
  <c r="J37" i="3"/>
  <c r="H17" i="3"/>
  <c r="H36" i="3"/>
  <c r="I58" i="3"/>
  <c r="L45" i="3"/>
  <c r="L35" i="3"/>
  <c r="L29" i="3"/>
  <c r="L19" i="3"/>
  <c r="I18" i="3"/>
  <c r="J40" i="3"/>
  <c r="L32" i="3"/>
  <c r="L42" i="3"/>
  <c r="J53" i="3"/>
  <c r="K14" i="3"/>
  <c r="J25" i="3"/>
  <c r="K17" i="3"/>
  <c r="J6" i="3"/>
  <c r="H57" i="3"/>
  <c r="J38" i="3"/>
  <c r="K32" i="3"/>
  <c r="K42" i="3"/>
  <c r="I8" i="3"/>
  <c r="J48" i="3"/>
  <c r="L20" i="3"/>
  <c r="L50" i="3"/>
  <c r="L40" i="3"/>
  <c r="L33" i="3"/>
  <c r="J9" i="3"/>
  <c r="H33" i="3"/>
  <c r="K61" i="3"/>
  <c r="H20" i="3"/>
  <c r="J54" i="3"/>
  <c r="K31" i="3"/>
  <c r="J10" i="3"/>
  <c r="H60" i="3"/>
  <c r="K21" i="3"/>
  <c r="H44" i="3"/>
  <c r="H9" i="3"/>
  <c r="L24" i="3"/>
  <c r="L18" i="3"/>
  <c r="L13" i="3"/>
  <c r="G15" i="4"/>
  <c r="H15" i="4"/>
  <c r="I4" i="3"/>
  <c r="K4" i="3"/>
  <c r="J4" i="3"/>
  <c r="H4" i="3"/>
  <c r="K2" i="3"/>
  <c r="J2" i="3"/>
  <c r="I2" i="3"/>
  <c r="H2" i="3"/>
  <c r="K3" i="3"/>
  <c r="J3" i="3"/>
  <c r="I3" i="3"/>
  <c r="H3" i="3"/>
  <c r="H14" i="4"/>
  <c r="G14" i="4"/>
  <c r="H8" i="4"/>
  <c r="H13" i="4"/>
  <c r="H5" i="4"/>
  <c r="H9" i="4"/>
  <c r="H6" i="4"/>
  <c r="H11" i="4"/>
  <c r="H16" i="4"/>
  <c r="H7" i="4"/>
  <c r="H12" i="4"/>
  <c r="H3" i="4"/>
  <c r="G6" i="4"/>
  <c r="G13" i="4"/>
  <c r="G7" i="4"/>
  <c r="G9" i="4"/>
  <c r="G8" i="4"/>
  <c r="G16" i="4"/>
  <c r="G11" i="4"/>
  <c r="G5" i="4"/>
  <c r="G12" i="4"/>
  <c r="G3" i="4"/>
  <c r="L123" i="26"/>
  <c r="M123" i="26" s="1"/>
  <c r="L169" i="26"/>
  <c r="M169" i="26" s="1"/>
  <c r="L134" i="26"/>
  <c r="M134" i="26" s="1"/>
  <c r="L63" i="26"/>
  <c r="M63" i="26" s="1"/>
  <c r="L162" i="26"/>
  <c r="M162" i="26" s="1"/>
  <c r="L160" i="26"/>
  <c r="M160" i="26" s="1"/>
  <c r="L14" i="26"/>
  <c r="M14" i="26" s="1"/>
  <c r="L163" i="26"/>
  <c r="M163" i="26" s="1"/>
  <c r="L129" i="26"/>
  <c r="M129" i="26" s="1"/>
  <c r="L138" i="26"/>
  <c r="M138" i="26" s="1"/>
  <c r="L164" i="26"/>
  <c r="M164" i="26" s="1"/>
  <c r="L165" i="26"/>
  <c r="M165" i="26" s="1"/>
  <c r="L109" i="26"/>
  <c r="M109" i="26" s="1"/>
  <c r="L61" i="26"/>
  <c r="M61" i="26" s="1"/>
  <c r="L102" i="26"/>
  <c r="M102" i="26" s="1"/>
  <c r="L59" i="26"/>
  <c r="M59" i="26" s="1"/>
  <c r="L24" i="26"/>
  <c r="M24" i="26" s="1"/>
  <c r="L157" i="26"/>
  <c r="L16" i="26"/>
  <c r="M16" i="26" s="1"/>
  <c r="L104" i="26"/>
  <c r="M104" i="26" s="1"/>
  <c r="L132" i="26"/>
  <c r="M132" i="26" s="1"/>
  <c r="L68" i="26"/>
  <c r="M68" i="26" s="1"/>
  <c r="L43" i="26"/>
  <c r="M43" i="26" s="1"/>
  <c r="K15" i="4" l="1"/>
  <c r="L15" i="4"/>
  <c r="M15" i="4"/>
  <c r="M157" i="26"/>
  <c r="J15" i="4"/>
  <c r="K14" i="4"/>
  <c r="I14" i="4"/>
  <c r="M14" i="4"/>
  <c r="J14" i="4"/>
  <c r="L14" i="4"/>
  <c r="K8" i="33"/>
  <c r="K7" i="33"/>
  <c r="K6" i="33"/>
  <c r="L110" i="26" l="1"/>
  <c r="M110" i="26" l="1"/>
  <c r="L34" i="3" s="1"/>
  <c r="K34" i="3"/>
  <c r="M3" i="4"/>
  <c r="I9" i="4" l="1"/>
  <c r="J9" i="4"/>
  <c r="J11" i="4"/>
  <c r="K9" i="4"/>
  <c r="I11" i="4"/>
  <c r="K11" i="4"/>
  <c r="K7" i="4" l="1"/>
  <c r="K13" i="4"/>
  <c r="J6" i="4"/>
  <c r="J12" i="4"/>
  <c r="I7" i="4"/>
  <c r="I13" i="4"/>
  <c r="J7" i="4"/>
  <c r="J13" i="4"/>
  <c r="K6" i="4"/>
  <c r="K12" i="4"/>
  <c r="K8" i="4"/>
  <c r="K16" i="4"/>
  <c r="I6" i="4"/>
  <c r="I12" i="4"/>
  <c r="J8" i="4"/>
  <c r="J16" i="4"/>
  <c r="I8" i="4"/>
  <c r="I16" i="4"/>
  <c r="K10" i="33" l="1"/>
  <c r="K9" i="33" l="1"/>
  <c r="L13" i="4" l="1"/>
  <c r="L11" i="4"/>
  <c r="L9" i="4"/>
  <c r="M9" i="4"/>
  <c r="M11" i="4"/>
  <c r="L7" i="4" l="1"/>
  <c r="M6" i="4"/>
  <c r="M12" i="4"/>
  <c r="L6" i="4"/>
  <c r="L12" i="4"/>
  <c r="M8" i="4"/>
  <c r="M16" i="4"/>
  <c r="L8" i="4"/>
  <c r="L16" i="4"/>
  <c r="I3" i="4" l="1"/>
  <c r="M7" i="4"/>
  <c r="M13" i="4"/>
  <c r="M5" i="4"/>
  <c r="M21" i="4" l="1"/>
  <c r="K4" i="33" s="1"/>
  <c r="L5" i="4"/>
  <c r="I5" i="4"/>
  <c r="J5" i="4"/>
  <c r="K5" i="4"/>
  <c r="J3" i="4"/>
  <c r="L3" i="4"/>
  <c r="K3" i="4"/>
  <c r="L21" i="4" l="1"/>
  <c r="G22" i="4" s="1"/>
  <c r="J21" i="4"/>
  <c r="H4" i="33" s="1"/>
  <c r="K21" i="4"/>
  <c r="I21" i="4"/>
  <c r="I4" i="33" l="1"/>
  <c r="G21" i="4"/>
  <c r="B4" i="33" s="1"/>
  <c r="D4" i="33"/>
  <c r="J4" i="33"/>
  <c r="G4" i="33"/>
</calcChain>
</file>

<file path=xl/sharedStrings.xml><?xml version="1.0" encoding="utf-8"?>
<sst xmlns="http://schemas.openxmlformats.org/spreadsheetml/2006/main" count="1003" uniqueCount="940">
  <si>
    <t>MaGMa UCF Tool</t>
  </si>
  <si>
    <t>Version</t>
  </si>
  <si>
    <t>1.0</t>
  </si>
  <si>
    <t>Date</t>
  </si>
  <si>
    <t>15.11.2017</t>
  </si>
  <si>
    <t>https://www.betaalvereniging.nl/veiligheid/publiek-private-samenwerking/</t>
  </si>
  <si>
    <t>MaGMa UCF Tool - Model</t>
  </si>
  <si>
    <t>The model used in the MaGMA UCF tool is based on the MaGMA model presented in the document. As described in the document, MaGMa consists of 3 layers. These layers are the business layer, the threat layer and the implementation layer. Each of these layers corresponds to different parts of the MaGMa UCF tool. The business layer is implemented as a single tab 'Drivers' in which business drivers and compliance drivers can be entered. The Threat layer corresponds to the 'L1' and 'L2' tabs. The operational layer can be found in the 'L3' tabs and in the 'References' tab. The 'References' can be used to outline detection technology and log sources.</t>
  </si>
  <si>
    <t>MaGMa UCF Tool - Usage</t>
  </si>
  <si>
    <t>Introduction</t>
  </si>
  <si>
    <r>
      <t>Usage of the MaGMa UCF tool is fairly straightforward. The L1 use cases have been predefined, as well as a number of L2 use cases. Use cases can be added at each level and should be connected by consistent use of identifiers (see section on identifiers). The L3 use cases provide the most detail. For these use cases, additional metrics should be set to indicate how well the use case is able to detect that particular threat. See the section on 'metrics' for more information. The UCF tool comes with 12 L1 use cases, 62 L2 use cases and 169 L3 use cases. The L3 use cases are based on the MITRE ATT&amp;CK matrix for enterprise. (</t>
    </r>
    <r>
      <rPr>
        <i/>
        <sz val="11"/>
        <color theme="1"/>
        <rFont val="Calibri"/>
        <family val="2"/>
        <scheme val="minor"/>
      </rPr>
      <t>© 2017 The MITRE Corporation. This work is reproduced and distributed with the permission of The MITRE Corporation.</t>
    </r>
    <r>
      <rPr>
        <sz val="11"/>
        <color theme="1"/>
        <rFont val="Calibri"/>
        <family val="2"/>
        <scheme val="minor"/>
      </rPr>
      <t xml:space="preserve">)
For additional guidance, please see the MaGMa framework document. This work is licensed under a Creative Commons License. For the full license description, see: https://creativecommons.org/licenses/by/3.0/
</t>
    </r>
  </si>
  <si>
    <t>Identifiers</t>
  </si>
  <si>
    <t>Identifiers are used throughout the tool for L1, L2 and L3 use cases. It is of vital importance to use consistent identifiers, so that the tool is able to connect each layer of the use case to a higher level. This connection is used for calculation of overall results, and average scoring. L1 use cases must have a 2-character identifier, L2 use cases must have an additional 3-character identifier, separated using a hyphen.</t>
  </si>
  <si>
    <t>An example: the second L1 use case is 'Delivery'. Its identifier is 'DE'. The corresponding L2 use cases are 'Web based malware delivery', 'Email based malware delivery' and 'Physical malware delivery'. Each of these L2 use cases starts out with the L1 prefix 'DE' and have a additional 3 character identifier. Web based malware delivery has the identifier 'DE-WEB'. This allows the tool to connect L2 to L1. The L3 use cases are identified by adding a sequence number 'DE-WEB-01' and 'DE-WEB-02'.</t>
  </si>
  <si>
    <t>Metrics</t>
  </si>
  <si>
    <t>There are 3 metrics used in the MaGMa UCF tool. Each of these metrics is entered in the L3 layer of the use cases as a percentage between 0 and 100. The granularity is something your organization should determine for yourself. The L2 and L1 layers calculate averages of these L3 metrics. The following metrics are used:</t>
  </si>
  <si>
    <t>Effectiveness</t>
  </si>
  <si>
    <t>This metric is used to determine the effectiveness of the L3 detection mechanism. For example, a proxy inspecting traffic is much less effective if it is not able to inspect HTTPS traffic.</t>
  </si>
  <si>
    <t>Implementation</t>
  </si>
  <si>
    <t>This metric is used to determine the level in which the L3 detection mechanism is implemented. For example, the implementation level of an IDS is much lower if the ruleset is incomplete or has not been tuned.</t>
  </si>
  <si>
    <t>Coverage</t>
  </si>
  <si>
    <t>This metric is used to determine the level in which the L3 detection mechanism covers the use case. For example, a use case focused on firewall events has less coverage if not all traffic is routed through the connected firewall.</t>
  </si>
  <si>
    <t>Weight</t>
  </si>
  <si>
    <t>This metric is a calculated overall score of effectiveness, implementation and coverage.</t>
  </si>
  <si>
    <t>Potential</t>
  </si>
  <si>
    <t>This metric is a calculated value that indicates how much improvement can be gained by investing in coverage and implementation.</t>
  </si>
  <si>
    <t>Adding use cases</t>
  </si>
  <si>
    <t>Adding use cases to the framework can be done at 3 levels: L1, L2 and L3.</t>
  </si>
  <si>
    <t>L1</t>
  </si>
  <si>
    <t>L1 use cases can be added in the 'L1' tab. First, unhide the table headers in that tab. Then simply insert a new use case by copying an existing use case row. This way, all formulas and conditional formatting are automatically retained and updated. Make sure you provide the use case with a unique 2 character identifier.</t>
  </si>
  <si>
    <t>L2</t>
  </si>
  <si>
    <r>
      <t xml:space="preserve">L2 use cases are added to the 'L2' tab. To add a new use case, simply copy the current last row and insert it below that row. This will automatically update all formulas. Now, update the fields: identifier, use case name, description, actors and both business and compliance drivers. </t>
    </r>
    <r>
      <rPr>
        <b/>
        <sz val="11"/>
        <color theme="1"/>
        <rFont val="Calibri"/>
        <family val="2"/>
        <scheme val="minor"/>
      </rPr>
      <t>The columns 'A' and 'B', as well as the columns 'G' to 'L' should be automatically updated to reflect the new use case, do not manually overwrite the information in these columns</t>
    </r>
    <r>
      <rPr>
        <sz val="11"/>
        <color theme="1"/>
        <rFont val="Calibri"/>
        <family val="2"/>
        <scheme val="minor"/>
      </rPr>
      <t>. Note that no information may be available for those columns as L3 use cases will not be in place yet. Make sure you provide the use case with a unique identifier consisting of the L1 use case identifier, followed by a hyphen and a 3-character L2 identifier. The field will be marked with a red color if there is an overlapping identifier or description.</t>
    </r>
  </si>
  <si>
    <t>L3</t>
  </si>
  <si>
    <r>
      <t xml:space="preserve">L3 use cases are added to the 'L3' tab. Like L1 and L2, add a use case by copying an existing row and placing it at the bottom. </t>
    </r>
    <r>
      <rPr>
        <b/>
        <sz val="11"/>
        <color theme="1"/>
        <rFont val="Calibri"/>
        <family val="2"/>
        <scheme val="minor"/>
      </rPr>
      <t>Columns 'A' to 'E' should be automatically updated once the correct identifier has been entered, do not manually overwrite the information in these columns.</t>
    </r>
    <r>
      <rPr>
        <sz val="11"/>
        <color theme="1"/>
        <rFont val="Calibri"/>
        <family val="2"/>
        <scheme val="minor"/>
      </rPr>
      <t xml:space="preserve"> Make sure you provide the use case with a unique identifier consisting of the L2 identifier, followed by a hyphen and a number. Again, the field will be marked with a red color if there is an overlapping identifier or description.</t>
    </r>
  </si>
  <si>
    <t>Example of use cases and metrics</t>
  </si>
  <si>
    <t>The following is an example of use cases and metrics, based on data exfiltration by malware, detected by proxy logs and routers.</t>
  </si>
  <si>
    <t>Overall Results</t>
  </si>
  <si>
    <t>Detection Average</t>
  </si>
  <si>
    <t>Detection Gap</t>
  </si>
  <si>
    <t>Average Effectiveness</t>
  </si>
  <si>
    <t>Average 
Implementation</t>
  </si>
  <si>
    <t>Average 
Scope</t>
  </si>
  <si>
    <t>Average Weight</t>
  </si>
  <si>
    <t>Average Growth Potential</t>
  </si>
  <si>
    <t>Business Drivers</t>
  </si>
  <si>
    <t>Compliance Drivers</t>
  </si>
  <si>
    <t>L1 Count</t>
  </si>
  <si>
    <t>L2 Count</t>
  </si>
  <si>
    <t>L3 Count</t>
  </si>
  <si>
    <t>Detection Technologies</t>
  </si>
  <si>
    <t>Log/Data Source types</t>
  </si>
  <si>
    <t>Strategic Overview</t>
  </si>
  <si>
    <t>Threat category</t>
  </si>
  <si>
    <t>L1 Use Case Identifier</t>
  </si>
  <si>
    <t>Use Case Name</t>
  </si>
  <si>
    <t>Purpose</t>
  </si>
  <si>
    <t>Stakeholders</t>
  </si>
  <si>
    <t>#L2 UC related</t>
  </si>
  <si>
    <t>#L3 UC related</t>
  </si>
  <si>
    <t>Description</t>
  </si>
  <si>
    <t>Cyber killchain</t>
  </si>
  <si>
    <t>RE</t>
  </si>
  <si>
    <t>Reconnaissance</t>
  </si>
  <si>
    <t>Initial reconnaissance is the method of determining targets, (people, assets, services)</t>
  </si>
  <si>
    <t>N/A</t>
  </si>
  <si>
    <t>Weaponization</t>
  </si>
  <si>
    <t>Not Applicable, this action is performed at the attacker side and is invisible to the target organization</t>
  </si>
  <si>
    <t>DE</t>
  </si>
  <si>
    <t>Delivery</t>
  </si>
  <si>
    <t>Delivery of malicious software to the target organization.</t>
  </si>
  <si>
    <t>EX</t>
  </si>
  <si>
    <t>Exploitation</t>
  </si>
  <si>
    <t>Initial Exploitation is the first foothold by attackers to an organization, (first stage or second stage exploit).</t>
  </si>
  <si>
    <t>IN</t>
  </si>
  <si>
    <t>Installation</t>
  </si>
  <si>
    <t>The steps an attacker takes after compromising a target, including elevation of privileges, and installation of backdoors. It enables attackers to remain persistent and use the host as a stepping stone for further actions.</t>
  </si>
  <si>
    <t>CC</t>
  </si>
  <si>
    <t>Command &amp; Control</t>
  </si>
  <si>
    <t>A communications channel is being set up with the attack to allow remote control over de compromised system</t>
  </si>
  <si>
    <t>AO</t>
  </si>
  <si>
    <t>Actions on Objectives</t>
  </si>
  <si>
    <t>Any actions taken by the attackers after initial compromise</t>
  </si>
  <si>
    <t>Other threats</t>
  </si>
  <si>
    <t>FE</t>
  </si>
  <si>
    <t>Fraud / Extortion</t>
  </si>
  <si>
    <t>Any tampering of critical business systems which causes or further enables theft of virtual or physical assets via existing or current channels.</t>
  </si>
  <si>
    <t>DD</t>
  </si>
  <si>
    <t>(D)DoS</t>
  </si>
  <si>
    <t>Any Denial of Service attack, optionally distributed with the goal of causing outages.</t>
  </si>
  <si>
    <t>PH</t>
  </si>
  <si>
    <t>Physical Access Compromise</t>
  </si>
  <si>
    <t>Any compromise to physical systems information carriers (including documents) and buildings.</t>
  </si>
  <si>
    <t>BL</t>
  </si>
  <si>
    <t>Blacklisting</t>
  </si>
  <si>
    <t>Any occurrence of external IP addresses on blacklisting sites. Can include blacklists for bots, proxies, mail abuse, etc.</t>
  </si>
  <si>
    <t>SD</t>
  </si>
  <si>
    <t>Sabotage / Destruction</t>
  </si>
  <si>
    <t>Any action to destroy/damage organizational and personal asset, information or reputation with the goal of causing financial damage or service outages e.g.: social media data posting, doxing, etc.</t>
  </si>
  <si>
    <t>PV</t>
  </si>
  <si>
    <t>Policy Violations</t>
  </si>
  <si>
    <t>Illegal sites, service account usage, presence of vulnerabilities, Unauthorized process launched, etc..</t>
  </si>
  <si>
    <t>Overall Performance</t>
  </si>
  <si>
    <t>SOC Score</t>
  </si>
  <si>
    <t>SOC Detection Average</t>
  </si>
  <si>
    <t>SOC Detection Gap (growth potential)</t>
  </si>
  <si>
    <t xml:space="preserve"> </t>
  </si>
  <si>
    <t>Graphs</t>
  </si>
  <si>
    <t>Effectiveness, implementation and coverage per L1 use case</t>
  </si>
  <si>
    <t>Weight and potential per L1 use case</t>
  </si>
  <si>
    <t>Number of use cases per L1 use case</t>
  </si>
  <si>
    <t>L1 Use Case Name</t>
  </si>
  <si>
    <t>L2 Use Case Identifier</t>
  </si>
  <si>
    <t>Use Case Description</t>
  </si>
  <si>
    <t>Actors</t>
  </si>
  <si>
    <t>Avg Effectiveness</t>
  </si>
  <si>
    <t>Avg Implementation</t>
  </si>
  <si>
    <t>Avg Coverage</t>
  </si>
  <si>
    <t>Avg Weight</t>
  </si>
  <si>
    <t>Avg Potential</t>
  </si>
  <si>
    <t>Internal Policy</t>
  </si>
  <si>
    <t>External regulator #1</t>
  </si>
  <si>
    <t>External regulator #2</t>
  </si>
  <si>
    <t>RE-POS</t>
  </si>
  <si>
    <t>Port Scanning</t>
  </si>
  <si>
    <t>Any scanning of ports to determine potential entry points into the organization</t>
  </si>
  <si>
    <t>RE-MAP</t>
  </si>
  <si>
    <t>Mail probing</t>
  </si>
  <si>
    <t>Any probing attempt via mail to determine valid user accounts</t>
  </si>
  <si>
    <t>RE-FIP</t>
  </si>
  <si>
    <t>Fingerprinting</t>
  </si>
  <si>
    <t>Any attempt to fingerprint devices, systems and applications</t>
  </si>
  <si>
    <t>RE-PAS</t>
  </si>
  <si>
    <t>Passive reconnaissance</t>
  </si>
  <si>
    <t>Reconnaissance activities that are carried out without actively scanning the organization. Mostly through harvesting publically available information</t>
  </si>
  <si>
    <t>RE-BRU</t>
  </si>
  <si>
    <t>Brute force</t>
  </si>
  <si>
    <t>Any attempt to brute force accounts on perimeter</t>
  </si>
  <si>
    <t>RE-SEN</t>
  </si>
  <si>
    <t>Social Engineering</t>
  </si>
  <si>
    <t>Any suspicious emails or calls attempted at eliciting employees to share organizational information</t>
  </si>
  <si>
    <t>RE-SMH</t>
  </si>
  <si>
    <t>Social media harvesting</t>
  </si>
  <si>
    <t>Any attempt to harvest and validate information regarding the organization using social media accounts</t>
  </si>
  <si>
    <t>DE-WEB</t>
  </si>
  <si>
    <t>Web based malware delivery</t>
  </si>
  <si>
    <t>Delivery of malware via malicious web pages, including exploit kits</t>
  </si>
  <si>
    <t>DE-EMA</t>
  </si>
  <si>
    <t>Email based malware delivery</t>
  </si>
  <si>
    <t xml:space="preserve">Delivery of malware via email </t>
  </si>
  <si>
    <t>DE-PHY</t>
  </si>
  <si>
    <t>Physical malware delivery</t>
  </si>
  <si>
    <t>Delivery of malware via physical means, such as a USB drive</t>
  </si>
  <si>
    <t>DE-WMO</t>
  </si>
  <si>
    <t>Widespread malware outbreak</t>
  </si>
  <si>
    <t>This is a use case that may cover other L2 malware related use cases. Reserved for use in case of multiple outbreaks within a short period, possibly across organizational domains or geographic locations</t>
  </si>
  <si>
    <t>DE-WRM</t>
  </si>
  <si>
    <t>Worm propagation</t>
  </si>
  <si>
    <t>Delivery of malware through automated propagation mechanisms. Such mechanisms are usually vulnerable protocols allowed within the organization</t>
  </si>
  <si>
    <t>DE-PHI</t>
  </si>
  <si>
    <t>Delivery of phishing mail</t>
  </si>
  <si>
    <t>(Attempted) delivery of phishing mails to recipients within the organization, including CEO fraud emails</t>
  </si>
  <si>
    <t>DE-RAT</t>
  </si>
  <si>
    <t>Delivery of Remote Access Tool</t>
  </si>
  <si>
    <t>(Attempted) delivery of a remote access tool to a user within the organization</t>
  </si>
  <si>
    <t>EX-AWE</t>
  </si>
  <si>
    <t>Application whitelist evasion attempt</t>
  </si>
  <si>
    <t>Any attempts to circumvent application whitelisting controls on end-points</t>
  </si>
  <si>
    <t>EX-NET</t>
  </si>
  <si>
    <t>Network-based attack</t>
  </si>
  <si>
    <t>Network-based attacks aimed at manipulating the information transmitted by the user across the network. This includes session hijacking and MITM attacks</t>
  </si>
  <si>
    <t>EX-BRU</t>
  </si>
  <si>
    <t>Brute force exploitation attempt</t>
  </si>
  <si>
    <t>Attempts to break into accounts and systems by performing a password guessing attack</t>
  </si>
  <si>
    <t>EX-IDS</t>
  </si>
  <si>
    <t>Network intrusion attempt</t>
  </si>
  <si>
    <t>Any direct intrusion attempt into the network, for example by using exploits against systems in the network. Intrusion attempts can be directed at mail servers, web servers or any other internet-facing servers</t>
  </si>
  <si>
    <t>EX-APP</t>
  </si>
  <si>
    <t>Application intrusion attempt</t>
  </si>
  <si>
    <t>Attempt to exploit a service, possibly resulting in application or service crashes</t>
  </si>
  <si>
    <t>IN-RAT</t>
  </si>
  <si>
    <t>Installation of Remote Access Tool or similar backdoor</t>
  </si>
  <si>
    <t>Any attempt (both successful and failed) to install a Remote Access Tool (RAT) onto an end-point</t>
  </si>
  <si>
    <t>IN-MAL</t>
  </si>
  <si>
    <t>Installation of malware</t>
  </si>
  <si>
    <t>Attempted installation of malware onto an end-point</t>
  </si>
  <si>
    <t>CC-SNC</t>
  </si>
  <si>
    <t>Suspicious outbound network communication</t>
  </si>
  <si>
    <t>Any suspicious network communication to an external destination. This includes C&amp;C traffic, blacklisted resources, unauthenticated proxy requests, wrong DNS servers, malicious payload, new domains, suspicious TLDs, etc.</t>
  </si>
  <si>
    <t>CC-CCH</t>
  </si>
  <si>
    <t>Covert channel</t>
  </si>
  <si>
    <t>Special type of suspicious network communication aimed at circumventing existent security measures. Can include privacy services such as TOR or true covert channels, for example in DNS traffic</t>
  </si>
  <si>
    <t>AO-COL</t>
  </si>
  <si>
    <t>Data collection</t>
  </si>
  <si>
    <t>Collection of information from within the network in preparation of data exfiltration. Collection always involves transfer of information to a central location</t>
  </si>
  <si>
    <t>AO-EXF</t>
  </si>
  <si>
    <t>Data exfiltration</t>
  </si>
  <si>
    <t>Exfiltration of information to outside the perimeter by attackers. This could be customer information or sensitive corporate information. Exfiltration can be done via the network or via USB drives</t>
  </si>
  <si>
    <t>AO-CRE</t>
  </si>
  <si>
    <t>Credential theft</t>
  </si>
  <si>
    <t>Stealing account credential from password databases, plain-text files or network sources. May include passive network sniffing of credentials due to usage of insecure communication protocols</t>
  </si>
  <si>
    <t>AO-REC</t>
  </si>
  <si>
    <t>Internal reconnaissance</t>
  </si>
  <si>
    <t>Internal reconnaissance is carried out by attackers after initial compromise to find systems and information that can be used to perform lateral movement</t>
  </si>
  <si>
    <t>AO-LAT</t>
  </si>
  <si>
    <t>Lateral movement</t>
  </si>
  <si>
    <t>Lateral movement is the movement of attackers from the initial compromise to another system. Attackers will try to move to always-on systems that have more network access than the system that was initially compromised</t>
  </si>
  <si>
    <t>AO-BRU</t>
  </si>
  <si>
    <t>Internal Brute force</t>
  </si>
  <si>
    <t>This use case is reserved for brute force attacks after initial compromise. This kind of activity supports the attackers in lateral movement</t>
  </si>
  <si>
    <t>AO-PRI</t>
  </si>
  <si>
    <t>Privilege escalation</t>
  </si>
  <si>
    <t>Any attempts to obtain higher privileges on the system by the attacker, for example through modification of the account or group</t>
  </si>
  <si>
    <t>AO-FIL</t>
  </si>
  <si>
    <t>File corruption, encryption and unauthorized access</t>
  </si>
  <si>
    <t>This activity could be due to a ransomware attack or due to a an attacker in the network either looking for sensitive information or seeking to destroy documents</t>
  </si>
  <si>
    <t>AO-ACC</t>
  </si>
  <si>
    <t>Account breached</t>
  </si>
  <si>
    <t>Any indications that an account on a system or application was compromised. This includes pass-the-hash attacks</t>
  </si>
  <si>
    <t>AO-PER</t>
  </si>
  <si>
    <t>Installation of persistence mechanism</t>
  </si>
  <si>
    <t>Persistence mechanisms are used to by the attackers so that they can return to the compromised system at any time. Persistence mechanisms include registry keys and applications run at startup</t>
  </si>
  <si>
    <t>AO-DBC</t>
  </si>
  <si>
    <t>Database compromise attempt</t>
  </si>
  <si>
    <t>Any attempts to compromise a database or database account</t>
  </si>
  <si>
    <t>AO-EVA</t>
  </si>
  <si>
    <t>Detection evasion techniques</t>
  </si>
  <si>
    <t>Any attempts to remove indications of malicious activity by the attacker himself. This can include sabotage of the target system or removal of audit logs. This also includes other detection evasion techniques</t>
  </si>
  <si>
    <t>AO-CSC</t>
  </si>
  <si>
    <t>Cloud Service or Account compromise</t>
  </si>
  <si>
    <t>Any indications that a cloud service (SaaS) or account was compromised and is actively being used to either obtain sensitive information or to move laterally into the company internal perimeter</t>
  </si>
  <si>
    <t>AO-RAT</t>
  </si>
  <si>
    <t>Usage of remote access tool</t>
  </si>
  <si>
    <t>Usage of remote access tool on host. These tools are used to remotely access and use the compromised system</t>
  </si>
  <si>
    <t>AO-RND</t>
  </si>
  <si>
    <t>Rogue network device or service</t>
  </si>
  <si>
    <t>A new network device or network service could be introduced into the network for purposes of information gathering and lateral movement. New devices could be virtual machines, while new services include DNS, Proxy and DHCP services</t>
  </si>
  <si>
    <t>AO-ALL</t>
  </si>
  <si>
    <t>Multiple AO categories</t>
  </si>
  <si>
    <t>This category is reserved for situations in which a single host . Usually, this category is used by generic anomaly detection tools or security monitoring overlays (e.g. multiple alerts from a single device)</t>
  </si>
  <si>
    <t>FE-EXT</t>
  </si>
  <si>
    <t>Extortion attempts</t>
  </si>
  <si>
    <t>Any attempts by attackers to gain financial compensation from the organization by not taking action. Such action may include DDoS attacks or sensitive information disclosure</t>
  </si>
  <si>
    <t>FE-CEO</t>
  </si>
  <si>
    <t>CEO Fraud</t>
  </si>
  <si>
    <t>Attempts by criminals to impersonate the organization's CEO or other board-level executive and to have the victim transfer large amounts of money. Usually carried out by sending spoofed email or by business email compromise</t>
  </si>
  <si>
    <t>DD-VOL</t>
  </si>
  <si>
    <t>Volume DDoS</t>
  </si>
  <si>
    <t>DDoS attack conducted by directing high volumes of (spoofed) traffic to out organization’s network</t>
  </si>
  <si>
    <t>DD-PRO</t>
  </si>
  <si>
    <t>Protocol (D)Dos</t>
  </si>
  <si>
    <t>DDoS attack using protocol anomalies. Some network equipment or firewalls cannot effectively deal with some types of protocol attacks. Most commonly, this results in resource exhaustion</t>
  </si>
  <si>
    <t>DD-APP</t>
  </si>
  <si>
    <t>Application (D)DoS</t>
  </si>
  <si>
    <t>(D)Dos attack conducted by mimicking high volumes of legitimate traffic to our web application servers</t>
  </si>
  <si>
    <t>PH-DCE</t>
  </si>
  <si>
    <t>Illegal entry into datacenter</t>
  </si>
  <si>
    <t>Physical access compromise by an attacker into the data center</t>
  </si>
  <si>
    <t>PH-OFE</t>
  </si>
  <si>
    <t>Illegal entry into office space</t>
  </si>
  <si>
    <t>Physical access compromise by an attacker into the office space</t>
  </si>
  <si>
    <t>PH-MOB</t>
  </si>
  <si>
    <t>Mobile device lost or stolen</t>
  </si>
  <si>
    <t>Mobile device, such as a tablet or a phone lost or stolen</t>
  </si>
  <si>
    <t>PH-AAT</t>
  </si>
  <si>
    <t>Anomalous access token usage</t>
  </si>
  <si>
    <t>Any anomalous usage of access tokens, such as entry badges</t>
  </si>
  <si>
    <t>PH-NAC</t>
  </si>
  <si>
    <t>Physical network access compromise</t>
  </si>
  <si>
    <t>This is usually placement of a physical rogue device in the network. Such a device could be a wireless access point (WAP) or any other device, including Raspberry pi</t>
  </si>
  <si>
    <t>BL-IPB</t>
  </si>
  <si>
    <t>IP blacklisting</t>
  </si>
  <si>
    <t>Note that backlisting may occur from resource abuse, but requires a different response as the entry must be removed from the blacklist as soon as possible to avoid further reputational damage</t>
  </si>
  <si>
    <t>BL-MAB</t>
  </si>
  <si>
    <t>Mail server blacklisting</t>
  </si>
  <si>
    <t>Any occasion where an organizational email server was blacklisted, possibly due to sending spam or malicious email</t>
  </si>
  <si>
    <t>SD-CYS</t>
  </si>
  <si>
    <t>Cyber sabotage</t>
  </si>
  <si>
    <t xml:space="preserve">Sabotage or destruction of a system through means of computer. This can be done as part of a cover-up strategy or simply to disrupt business. </t>
  </si>
  <si>
    <t>SD-PHS</t>
  </si>
  <si>
    <t>Physical sabotage</t>
  </si>
  <si>
    <t>Physical sabotage of an asset. This is physical damage directly from the attacker, or physical damage as a result of industrial sabotage. In case of ICS, sabotage can lead to physical destruction and thus have safety impact as well.</t>
  </si>
  <si>
    <t>SD-WEB</t>
  </si>
  <si>
    <t>Defacement</t>
  </si>
  <si>
    <t>Defacement of (most likely) organizational websites. Usually conducted by hacktivist actors</t>
  </si>
  <si>
    <t>PV-ICS</t>
  </si>
  <si>
    <t>Illegal content streaming or usage of disallowed web service</t>
  </si>
  <si>
    <t>This could be copyrighted material, but also includes other illegal categories</t>
  </si>
  <si>
    <t>PV-COM</t>
  </si>
  <si>
    <t>Insecure communication protocol</t>
  </si>
  <si>
    <t>Usage of protocols that are outdated and unsecure. Examples of such protocols are FTP and telnet</t>
  </si>
  <si>
    <t>PV-VUL</t>
  </si>
  <si>
    <t>Vulnerable system or service</t>
  </si>
  <si>
    <t>Any vulnerable systems or applications / services that leave the system vulnerable for compromise</t>
  </si>
  <si>
    <t>PV-PRC</t>
  </si>
  <si>
    <t>Unauthorized process launched</t>
  </si>
  <si>
    <t>Launch of an unauthorized process. Examples of such processes are psexec, powershell and the command prompt. Also covers unauthorized processes running as a service</t>
  </si>
  <si>
    <t>PV-APP</t>
  </si>
  <si>
    <t>Illegal or aberrant application found on host</t>
  </si>
  <si>
    <t>Any application present on hosts that are not allowed by policy or are quite simply illegal. Examples of such applications are hacking tools and pirated software</t>
  </si>
  <si>
    <t>PV-RES</t>
  </si>
  <si>
    <t>Resource abuse</t>
  </si>
  <si>
    <t>This use case is reserved for situations where systems are being abused, for example for bitcoin mining</t>
  </si>
  <si>
    <t>PV-ACC</t>
  </si>
  <si>
    <t>Unauthorized use of high-privileged account</t>
  </si>
  <si>
    <t>Any unauthorized use of accounts with high privileges, such as root accounts on Linux / UNIX and administrator accounts on Windows</t>
  </si>
  <si>
    <t>PV-POL</t>
  </si>
  <si>
    <t>Unauthorized modification of technical policy</t>
  </si>
  <si>
    <t>Unauthorized modification of configuration settings. This can be a compliance issue, where the configuration may result in a hardening baseline deviation. It can also be part of malicious activity</t>
  </si>
  <si>
    <t># L3 use cases per L2</t>
  </si>
  <si>
    <t>L2 Use Case Name</t>
  </si>
  <si>
    <t>Rule Identifier</t>
  </si>
  <si>
    <t>Technical Use Case Name</t>
  </si>
  <si>
    <t>Effectiveness %</t>
  </si>
  <si>
    <t>Implementation %</t>
  </si>
  <si>
    <t>Coverage %</t>
  </si>
  <si>
    <t>Weight
(eff*impl*cvrge)</t>
  </si>
  <si>
    <t>Potential
(eff-weight)</t>
  </si>
  <si>
    <t>Log source type</t>
  </si>
  <si>
    <t>Detection Technology</t>
  </si>
  <si>
    <t>Scope</t>
  </si>
  <si>
    <t>comments</t>
  </si>
  <si>
    <t>CC-SNC-07</t>
  </si>
  <si>
    <t>Detect Data Obfuscation</t>
  </si>
  <si>
    <t>https://attack.mitre.org/wiki/Technique/T1001</t>
  </si>
  <si>
    <t>AO-EXF-02</t>
  </si>
  <si>
    <t>Detect Anomalous Compressed Data in Transit</t>
  </si>
  <si>
    <t>https://attack.mitre.org/wiki/Technique/T1002</t>
  </si>
  <si>
    <t>AO-CRE-01</t>
  </si>
  <si>
    <t>Detect Credential Dumping Attempt</t>
  </si>
  <si>
    <t>https://attack.mitre.org/wiki/Technique/T1003</t>
  </si>
  <si>
    <t>AO-PER-31</t>
  </si>
  <si>
    <t>Detect Modifications of Winlogon Helper DLL Registry Keys</t>
  </si>
  <si>
    <t>https://attack.mitre.org/wiki/Technique/T1004</t>
  </si>
  <si>
    <t>AO-COL-05</t>
  </si>
  <si>
    <t>Detect Data Collection from Local System</t>
  </si>
  <si>
    <t>https://attack.mitre.org/wiki/Technique/T1005</t>
  </si>
  <si>
    <t>AO-EVA-06</t>
  </si>
  <si>
    <t>Detect File System Logical Offset Access</t>
  </si>
  <si>
    <t>https://attack.mitre.org/wiki/Technique/T1006</t>
  </si>
  <si>
    <t>AO-REC-16</t>
  </si>
  <si>
    <t>Detect System Service Discovery Attempt</t>
  </si>
  <si>
    <t>https://attack.mitre.org/wiki/Technique/T1007</t>
  </si>
  <si>
    <t>CC-SNC-08</t>
  </si>
  <si>
    <t>Detect Existence of Fallback Channels</t>
  </si>
  <si>
    <t>https://attack.mitre.org/wiki/Technique/T1008</t>
  </si>
  <si>
    <t>AO-EVA-01</t>
  </si>
  <si>
    <t>Detect Presence of Binary Padding to Files</t>
  </si>
  <si>
    <t>https://attack.mitre.org/wiki/Technique/T1009</t>
  </si>
  <si>
    <t>AO-REC-02</t>
  </si>
  <si>
    <t>Detect Application Window Discovery Attempt</t>
  </si>
  <si>
    <t>https://attack.mitre.org/wiki/Technique/T1010</t>
  </si>
  <si>
    <t>AO-EXF-07</t>
  </si>
  <si>
    <t>Detect Exfiltration Over Other Network Medium</t>
  </si>
  <si>
    <t>https://attack.mitre.org/wiki/Technique/T1011</t>
  </si>
  <si>
    <t>AO-REC-09</t>
  </si>
  <si>
    <t>Detect Anomalous Registry Query</t>
  </si>
  <si>
    <t>https://attack.mitre.org/wiki/Technique/T1012</t>
  </si>
  <si>
    <t>AO-PER-14</t>
  </si>
  <si>
    <t>Detect Unauthorized Local Port Monitoring Installation</t>
  </si>
  <si>
    <t>https://attack.mitre.org/wiki/Technique/T1013</t>
  </si>
  <si>
    <t>AO-EVA-17</t>
  </si>
  <si>
    <t>Detect Rootkit Presence</t>
  </si>
  <si>
    <t>https://attack.mitre.org/wiki/Technique/T1014</t>
  </si>
  <si>
    <t>AO-PER-02</t>
  </si>
  <si>
    <t>Detect Modifications of Accessibility Feature Binaries</t>
  </si>
  <si>
    <t>https://attack.mitre.org/wiki/Technique/T1015</t>
  </si>
  <si>
    <t>AO-REC-13</t>
  </si>
  <si>
    <t>Detect System Network Configuration Discovery Attempt</t>
  </si>
  <si>
    <t>https://attack.mitre.org/wiki/Technique/T1016</t>
  </si>
  <si>
    <t>EX-AWE-06</t>
  </si>
  <si>
    <t>Detect Unauthorized Usage of Application Deployment Software</t>
  </si>
  <si>
    <t>https://attack.mitre.org/wiki/Technique/T1017</t>
  </si>
  <si>
    <t>AO-REC-10</t>
  </si>
  <si>
    <t>Detect Remote System Discovery Attempt</t>
  </si>
  <si>
    <t>https://attack.mitre.org/wiki/Technique/T1018</t>
  </si>
  <si>
    <t>AO-PER-28</t>
  </si>
  <si>
    <t>Detect System Firmware Manipulation</t>
  </si>
  <si>
    <t>https://attack.mitre.org/wiki/Technique/T1019</t>
  </si>
  <si>
    <t>AO-EXF-01</t>
  </si>
  <si>
    <t>Detect Automated Exfiltration Attempt</t>
  </si>
  <si>
    <t>https://attack.mitre.org/wiki/Technique/T1020</t>
  </si>
  <si>
    <t>AO-LAT-05</t>
  </si>
  <si>
    <t>Detect Presence of Unauthorized Remote Services</t>
  </si>
  <si>
    <t>https://attack.mitre.org/wiki/Technique/T1021</t>
  </si>
  <si>
    <t>AO-EXF-03</t>
  </si>
  <si>
    <t>Detect Anomalous Encrypted Data in Transit</t>
  </si>
  <si>
    <t>https://attack.mitre.org/wiki/Technique/T1022</t>
  </si>
  <si>
    <t>AO-PER-26</t>
  </si>
  <si>
    <t>Detect Anomalous Shortcut Modification</t>
  </si>
  <si>
    <t>https://attack.mitre.org/wiki/Technique/T1023</t>
  </si>
  <si>
    <t>CC-SNC-05</t>
  </si>
  <si>
    <t>Detect Custom Cryptographic Protocol</t>
  </si>
  <si>
    <t>https://attack.mitre.org/wiki/Technique/T1024</t>
  </si>
  <si>
    <t>AO-COL-07</t>
  </si>
  <si>
    <t>Detect Data Collection from Removable Media</t>
  </si>
  <si>
    <t>https://attack.mitre.org/wiki/Technique/T1025</t>
  </si>
  <si>
    <t>CC-SNC-10</t>
  </si>
  <si>
    <t>Detect Existence of Multiband Communication</t>
  </si>
  <si>
    <t>https://attack.mitre.org/wiki/Technique/T1026</t>
  </si>
  <si>
    <t>AO-FIL-03</t>
  </si>
  <si>
    <t>Detect Presence of Obfuscated Files or Information</t>
  </si>
  <si>
    <t>https://attack.mitre.org/wiki/Technique/T1027</t>
  </si>
  <si>
    <t>AO-LAT-11</t>
  </si>
  <si>
    <t>Detect Unauthorized Windows Remote Management Attempt</t>
  </si>
  <si>
    <t>https://attack.mitre.org/wiki/Technique/T1028</t>
  </si>
  <si>
    <t>AO-EXF-09</t>
  </si>
  <si>
    <t>Detect Scheduled Data Transfer</t>
  </si>
  <si>
    <t>https://attack.mitre.org/wiki/Technique/T1029</t>
  </si>
  <si>
    <t>AO-EXF-04</t>
  </si>
  <si>
    <t>Detect Data Transfer Size Limit Evasion Attempt</t>
  </si>
  <si>
    <t>https://attack.mitre.org/wiki/Technique/T1030</t>
  </si>
  <si>
    <t>AO-PER-16</t>
  </si>
  <si>
    <t>Detect Modification of Existing Service</t>
  </si>
  <si>
    <t>https://attack.mitre.org/wiki/Technique/T1031</t>
  </si>
  <si>
    <t>CC-SNC-13</t>
  </si>
  <si>
    <t>Detect Anomalous Usage of Standard Cryptographic Protocol</t>
  </si>
  <si>
    <t>https://attack.mitre.org/wiki/Technique/T1032</t>
  </si>
  <si>
    <t>AO-REC-15</t>
  </si>
  <si>
    <t>Detect System Owner/User Discovery Attempt</t>
  </si>
  <si>
    <t>https://attack.mitre.org/wiki/Technique/T1033</t>
  </si>
  <si>
    <t>AO-PRI-08</t>
  </si>
  <si>
    <t>Detect Path Interception Attempt</t>
  </si>
  <si>
    <t>https://attack.mitre.org/wiki/Technique/T1034</t>
  </si>
  <si>
    <t>PV-PRC-03</t>
  </si>
  <si>
    <t>Detect Unauthorized Service Execution</t>
  </si>
  <si>
    <t>https://attack.mitre.org/wiki/Technique/T1035</t>
  </si>
  <si>
    <t>EX-AWE-04</t>
  </si>
  <si>
    <t>Detect Masquerading Attempt</t>
  </si>
  <si>
    <t>https://attack.mitre.org/wiki/Technique/T1036</t>
  </si>
  <si>
    <t>EX-AWE-08</t>
  </si>
  <si>
    <t>Detect Modification of Logon Scripts</t>
  </si>
  <si>
    <t>https://attack.mitre.org/wiki/Technique/T1037</t>
  </si>
  <si>
    <t>AO-PRI-04</t>
  </si>
  <si>
    <t>Detect DLL Search Order Hijacking Attempt</t>
  </si>
  <si>
    <t>https://attack.mitre.org/wiki/Technique/T1038</t>
  </si>
  <si>
    <t>AO-COL-06</t>
  </si>
  <si>
    <t>Detect Data Collection from Network Shared Drive</t>
  </si>
  <si>
    <t>https://attack.mitre.org/wiki/Technique/T1039</t>
  </si>
  <si>
    <t>AO-CRE-06</t>
  </si>
  <si>
    <t>Detect Network Sniffing</t>
  </si>
  <si>
    <t>https://attack.mitre.org/wiki/Technique/T1040</t>
  </si>
  <si>
    <t>AO-EXF-06</t>
  </si>
  <si>
    <t>Detect Exfiltration Over Command and Control Channel</t>
  </si>
  <si>
    <t>https://attack.mitre.org/wiki/Technique/T1041</t>
  </si>
  <si>
    <t>AO-PER-06</t>
  </si>
  <si>
    <t>Detect Anomalous Modifications of Default File Association</t>
  </si>
  <si>
    <t>https://attack.mitre.org/wiki/Technique/T1042</t>
  </si>
  <si>
    <t>CC-SNC-01</t>
  </si>
  <si>
    <t>Detect Anomalous Usage of Commonly Used Port</t>
  </si>
  <si>
    <t>https://attack.mitre.org/wiki/Technique/T1043</t>
  </si>
  <si>
    <t>AO-PRI-06</t>
  </si>
  <si>
    <t>Detect Abuse of File System Permissions Weakness</t>
  </si>
  <si>
    <t>https://attack.mitre.org/wiki/Technique/T1044</t>
  </si>
  <si>
    <t>AO-EVA-18</t>
  </si>
  <si>
    <t>Detect Presence of Unauthorized Software Packing</t>
  </si>
  <si>
    <t>https://attack.mitre.org/wiki/Technique/T1045</t>
  </si>
  <si>
    <t>AO-REC-04</t>
  </si>
  <si>
    <t>Detect Network Service Scanning Attempt</t>
  </si>
  <si>
    <t>https://attack.mitre.org/wiki/Technique/T1046</t>
  </si>
  <si>
    <t>PV-PRC-07</t>
  </si>
  <si>
    <t>Detect Unauthorized Usage of Windows Management Instrumentation</t>
  </si>
  <si>
    <t>https://attack.mitre.org/wiki/Technique/T1047</t>
  </si>
  <si>
    <t>AO-EXF-05</t>
  </si>
  <si>
    <t>Detect Exfiltration Over Alternative Protocol</t>
  </si>
  <si>
    <t>https://attack.mitre.org/wiki/Technique/T1048</t>
  </si>
  <si>
    <t>AO-REC-14</t>
  </si>
  <si>
    <t>Detect System Network Connections Discovery Attempt</t>
  </si>
  <si>
    <t>https://attack.mitre.org/wiki/Technique/T1049</t>
  </si>
  <si>
    <t>AO-PER-18</t>
  </si>
  <si>
    <t>Detect Installation of New Service</t>
  </si>
  <si>
    <t>https://attack.mitre.org/wiki/Technique/T1050</t>
  </si>
  <si>
    <t>AO-LAT-07</t>
  </si>
  <si>
    <t>Detect Unauthorized Modifications to Shared Webroot</t>
  </si>
  <si>
    <t>https://attack.mitre.org/wiki/Technique/T1051</t>
  </si>
  <si>
    <t>AO-EXF-08</t>
  </si>
  <si>
    <t>Detect Exfiltration Over Physical Medium</t>
  </si>
  <si>
    <t>https://attack.mitre.org/wiki/Technique/T1052</t>
  </si>
  <si>
    <t>AO-PRI-10</t>
  </si>
  <si>
    <t>Detect Presence of Unauthorized Scheduled Task</t>
  </si>
  <si>
    <t>https://attack.mitre.org/wiki/Technique/T1053</t>
  </si>
  <si>
    <t>AO-EVA-12</t>
  </si>
  <si>
    <t>Detect Indicator Transport Blocking Attempts</t>
  </si>
  <si>
    <t>https://attack.mitre.org/wiki/Technique/T1054</t>
  </si>
  <si>
    <t>AO-EVA-04</t>
  </si>
  <si>
    <t>Detect DLL Injection Attempt</t>
  </si>
  <si>
    <t>https://attack.mitre.org/wiki/Technique/T1055</t>
  </si>
  <si>
    <t>AO-CRE-03</t>
  </si>
  <si>
    <t>Detect Input Capturing</t>
  </si>
  <si>
    <t>https://attack.mitre.org/wiki/Technique/T1056</t>
  </si>
  <si>
    <t>AO-REC-08</t>
  </si>
  <si>
    <t>Detect Process Discovery Attempt</t>
  </si>
  <si>
    <t>https://attack.mitre.org/wiki/Technique/T1057</t>
  </si>
  <si>
    <t>AO-PER-25</t>
  </si>
  <si>
    <t>Detect Abuse of Service Registry Permissions Weakness</t>
  </si>
  <si>
    <t>https://attack.mitre.org/wiki/Technique/T1058</t>
  </si>
  <si>
    <t>AO-LAT-12</t>
  </si>
  <si>
    <t>Detect Unauthorized Usage of Command-Line Interface</t>
  </si>
  <si>
    <t>https://attack.mitre.org/wiki/Technique/T1059</t>
  </si>
  <si>
    <t>AO-PER-23</t>
  </si>
  <si>
    <t>Detect Unauthorized Modification of Registry Run Keys / Start Folder</t>
  </si>
  <si>
    <t>https://attack.mitre.org/wiki/Technique/T1060</t>
  </si>
  <si>
    <t>EX-AWE-11</t>
  </si>
  <si>
    <t>Detect Unauthorized Use of Graphical User Interface for Remote Access</t>
  </si>
  <si>
    <t>https://attack.mitre.org/wiki/Technique/T1061</t>
  </si>
  <si>
    <t>AO-PER-11</t>
  </si>
  <si>
    <t>Detect Unauthorized type-1 Hypervisor Presence</t>
  </si>
  <si>
    <t>https://attack.mitre.org/wiki/Technique/T1062</t>
  </si>
  <si>
    <t>AO-REC-11</t>
  </si>
  <si>
    <t>Detect Security Software Discovery Attempt</t>
  </si>
  <si>
    <t>https://attack.mitre.org/wiki/Technique/T1063</t>
  </si>
  <si>
    <t>PV-PRC-02</t>
  </si>
  <si>
    <t>Detect Unauthorized Execution of Scripts</t>
  </si>
  <si>
    <t>https://attack.mitre.org/wiki/Technique/T1064</t>
  </si>
  <si>
    <t>CC-SNC-15</t>
  </si>
  <si>
    <t>Detect Usage of Uncommonly Used Port</t>
  </si>
  <si>
    <t>https://attack.mitre.org/wiki/Technique/T1065</t>
  </si>
  <si>
    <t>AO-EVA-13</t>
  </si>
  <si>
    <t>Detect Indicator Removal from Tools</t>
  </si>
  <si>
    <t>https://attack.mitre.org/wiki/Technique/T1066</t>
  </si>
  <si>
    <t>AO-PER-05</t>
  </si>
  <si>
    <t>Detect Bootkit Presence</t>
  </si>
  <si>
    <t>https://attack.mitre.org/wiki/Technique/T1067</t>
  </si>
  <si>
    <t>PV-VUL-01</t>
  </si>
  <si>
    <t>Detect Vulnerability Exploitation Attempt</t>
  </si>
  <si>
    <t>https://attack.mitre.org/wiki/Technique/T1068</t>
  </si>
  <si>
    <t>AO-REC-07</t>
  </si>
  <si>
    <t>Detect Permission Groups Discovery Attempt</t>
  </si>
  <si>
    <t>https://attack.mitre.org/wiki/Technique/T1069</t>
  </si>
  <si>
    <t>AO-EVA-14</t>
  </si>
  <si>
    <t>Detect Indicator Removal on Host</t>
  </si>
  <si>
    <t>https://attack.mitre.org/wiki/Technique/T1070</t>
  </si>
  <si>
    <t>CC-SNC-12</t>
  </si>
  <si>
    <t>Detect Anomalous Usage of Standard Application Layer Protocol</t>
  </si>
  <si>
    <t>https://attack.mitre.org/wiki/Technique/T1071</t>
  </si>
  <si>
    <t>AO-LAT-09</t>
  </si>
  <si>
    <t>Detect Presence of Unauthorized or Modified Third-party Software</t>
  </si>
  <si>
    <t>https://attack.mitre.org/wiki/Technique/T1072</t>
  </si>
  <si>
    <t>AO-EVA-05</t>
  </si>
  <si>
    <t>Detect DLL Side-Loading Attempt</t>
  </si>
  <si>
    <t>https://attack.mitre.org/wiki/Technique/T1073</t>
  </si>
  <si>
    <t>AO-COL-04</t>
  </si>
  <si>
    <t>Detect Staged Data</t>
  </si>
  <si>
    <t>https://attack.mitre.org/wiki/Technique/T1074</t>
  </si>
  <si>
    <t>AO-LAT-01</t>
  </si>
  <si>
    <t>Detect Pass the Hash Attempt</t>
  </si>
  <si>
    <t>https://attack.mitre.org/wiki/Technique/T1075</t>
  </si>
  <si>
    <t>AO-LAT-03</t>
  </si>
  <si>
    <t>Detect Anomalous Remote Desktop Protocol Connection</t>
  </si>
  <si>
    <t>https://attack.mitre.org/wiki/Technique/T1076</t>
  </si>
  <si>
    <t>AO-LAT-10</t>
  </si>
  <si>
    <t>Detect Anomalous Usage of Windows Admin Shares</t>
  </si>
  <si>
    <t>https://attack.mitre.org/wiki/Technique/T1077</t>
  </si>
  <si>
    <t>AO-ACC-01</t>
  </si>
  <si>
    <t>Detect Unauthorized Usage of Valid Accounts</t>
  </si>
  <si>
    <t>https://attack.mitre.org/wiki/Technique/T1078</t>
  </si>
  <si>
    <t>CC-SNC-11</t>
  </si>
  <si>
    <t>Detect Usage of Multilayer Encryption</t>
  </si>
  <si>
    <t>https://attack.mitre.org/wiki/Technique/T1079</t>
  </si>
  <si>
    <t>AO-LAT-08</t>
  </si>
  <si>
    <t>Detect Presence Taint Content in Shares</t>
  </si>
  <si>
    <t>https://attack.mitre.org/wiki/Technique/T1080</t>
  </si>
  <si>
    <t>AO-CRE-02</t>
  </si>
  <si>
    <t>Detect Credential Storage in Files</t>
  </si>
  <si>
    <t>https://attack.mitre.org/wiki/Technique/T1081</t>
  </si>
  <si>
    <t>AO-REC-12</t>
  </si>
  <si>
    <t>Detect System Information Discovery Attempt</t>
  </si>
  <si>
    <t>https://attack.mitre.org/wiki/Technique/T1082</t>
  </si>
  <si>
    <t>AO-REC-03</t>
  </si>
  <si>
    <t>Detect File and Directory Discovery Attempt</t>
  </si>
  <si>
    <t>https://attack.mitre.org/wiki/Technique/T1083</t>
  </si>
  <si>
    <t>AO-PER-30</t>
  </si>
  <si>
    <t>Detect Modifications to Windows Management Instrumentation Event Subscription</t>
  </si>
  <si>
    <t>https://attack.mitre.org/wiki/Technique/T1084</t>
  </si>
  <si>
    <t>EX-AWE-16</t>
  </si>
  <si>
    <t>Detect Anomalous Execution of Rundll32</t>
  </si>
  <si>
    <t>https://attack.mitre.org/wiki/Technique/T1085</t>
  </si>
  <si>
    <t>PV-PRC-01</t>
  </si>
  <si>
    <t>Detect Unauthorized Execution of PowerShell</t>
  </si>
  <si>
    <t>https://attack.mitre.org/wiki/Technique/T1086</t>
  </si>
  <si>
    <t>AO-REC-01</t>
  </si>
  <si>
    <t>Detect Account Discovery Attempt</t>
  </si>
  <si>
    <t>https://attack.mitre.org/wiki/Technique/T1087</t>
  </si>
  <si>
    <t>AO-PRI-03</t>
  </si>
  <si>
    <t>Detect User Account Control Bypass Attempt</t>
  </si>
  <si>
    <t>https://attack.mitre.org/wiki/Technique/T1088</t>
  </si>
  <si>
    <t>PV-POL-01</t>
  </si>
  <si>
    <t>Detect Disabling of Security Tools</t>
  </si>
  <si>
    <t>https://attack.mitre.org/wiki/Technique/T1089</t>
  </si>
  <si>
    <t>CC-SNC-03</t>
  </si>
  <si>
    <t>Detect Anomalous Connection Proxy</t>
  </si>
  <si>
    <t>https://attack.mitre.org/wiki/Technique/T1090</t>
  </si>
  <si>
    <t>AO-LAT-06</t>
  </si>
  <si>
    <t>Detect Replication Attempt Through Removable Media</t>
  </si>
  <si>
    <t>https://attack.mitre.org/wiki/Technique/T1091</t>
  </si>
  <si>
    <t>CC-SNC-02</t>
  </si>
  <si>
    <t>Detect Communication Attempt Through Removable Media</t>
  </si>
  <si>
    <t>https://attack.mitre.org/wiki/Technique/T1092</t>
  </si>
  <si>
    <t>EX-AWE-12</t>
  </si>
  <si>
    <t>Detect Process Hollowing Attempt</t>
  </si>
  <si>
    <t>https://attack.mitre.org/wiki/Technique/T1093</t>
  </si>
  <si>
    <t>CC-SNC-04</t>
  </si>
  <si>
    <t>Detect Custom Command and Control Protocol</t>
  </si>
  <si>
    <t>https://attack.mitre.org/wiki/Technique/T1094</t>
  </si>
  <si>
    <t>CC-SNC-14</t>
  </si>
  <si>
    <t>Detect Anomalous Usage of Standard Non-Application Layer Protocol</t>
  </si>
  <si>
    <t>https://attack.mitre.org/wiki/Technique/T1095</t>
  </si>
  <si>
    <t>AO-EVA-15</t>
  </si>
  <si>
    <t>Detect Malicious Software with NTFS Extended Attribute Functionality</t>
  </si>
  <si>
    <t>https://attack.mitre.org/wiki/Technique/T1096</t>
  </si>
  <si>
    <t>AO-LAT-02</t>
  </si>
  <si>
    <t>Detect Pass the Ticket Attempt</t>
  </si>
  <si>
    <t>https://attack.mitre.org/wiki/Technique/T1097</t>
  </si>
  <si>
    <t>AO-ACC-02</t>
  </si>
  <si>
    <t>Detect Account Manipulation</t>
  </si>
  <si>
    <t>https://attack.mitre.org/wiki/Technique/T1098</t>
  </si>
  <si>
    <t>AO-EVA-19</t>
  </si>
  <si>
    <t>Detect Malicious Software with Timestomp Functionality</t>
  </si>
  <si>
    <t>https://attack.mitre.org/wiki/Technique/T1099</t>
  </si>
  <si>
    <t>AO-PER-29</t>
  </si>
  <si>
    <t>Detect Presence of Web Shell</t>
  </si>
  <si>
    <t>https://attack.mitre.org/wiki/Technique/T1100</t>
  </si>
  <si>
    <t>AO-PER-24</t>
  </si>
  <si>
    <t>Detect Unauthorized Modification of Security Support Provider Registry Keys</t>
  </si>
  <si>
    <t>https://attack.mitre.org/wiki/Technique/T1101</t>
  </si>
  <si>
    <t>CC-SNC-16</t>
  </si>
  <si>
    <t>Detect Unauthorized Usage of Web Service</t>
  </si>
  <si>
    <t>https://attack.mitre.org/wiki/Technique/T1102</t>
  </si>
  <si>
    <t>AO-PER-03</t>
  </si>
  <si>
    <t>Detect Anomalous AppInit DLL Loading</t>
  </si>
  <si>
    <t>https://attack.mitre.org/wiki/Technique/T1103</t>
  </si>
  <si>
    <t>CC-SNC-09</t>
  </si>
  <si>
    <t>Detect Existence of Multi-Stage Channels</t>
  </si>
  <si>
    <t>https://attack.mitre.org/wiki/Technique/T1104</t>
  </si>
  <si>
    <t>AO-LAT-04</t>
  </si>
  <si>
    <t>Detect Remote File Copy Attempt</t>
  </si>
  <si>
    <t>https://attack.mitre.org/wiki/Technique/T1105</t>
  </si>
  <si>
    <t>EX-AWE-09</t>
  </si>
  <si>
    <t>Detect Process Execution Attempt through API</t>
  </si>
  <si>
    <t>https://attack.mitre.org/wiki/Technique/T1106</t>
  </si>
  <si>
    <t>AO-FIL-02</t>
  </si>
  <si>
    <t>Detect Anomalous File Deletion Attempt</t>
  </si>
  <si>
    <t>https://attack.mitre.org/wiki/Technique/T1107</t>
  </si>
  <si>
    <t>AO-PER-22</t>
  </si>
  <si>
    <t>Detect Presence of Redundant Access Tool</t>
  </si>
  <si>
    <t>https://attack.mitre.org/wiki/Technique/T1108</t>
  </si>
  <si>
    <t>AO-PER-07</t>
  </si>
  <si>
    <t>Detect Component Firmware Installation Attempt</t>
  </si>
  <si>
    <t>https://attack.mitre.org/wiki/Technique/T1109</t>
  </si>
  <si>
    <t>AO-BRU-01</t>
  </si>
  <si>
    <t>Detect Brute Force Attack</t>
  </si>
  <si>
    <t>https://attack.mitre.org/wiki/Technique/T1110</t>
  </si>
  <si>
    <t>AO-CRE-09</t>
  </si>
  <si>
    <t>Detect Two-Factor Authentication Interception Attempt</t>
  </si>
  <si>
    <t>https://attack.mitre.org/wiki/Technique/T1111</t>
  </si>
  <si>
    <t>PV-POL-02</t>
  </si>
  <si>
    <t>Detect Unauthorized Registry Modification Attempt</t>
  </si>
  <si>
    <t>https://attack.mitre.org/wiki/Technique/T1112</t>
  </si>
  <si>
    <t>AO-COL-09</t>
  </si>
  <si>
    <t>Detect Screen Capture</t>
  </si>
  <si>
    <t>https://attack.mitre.org/wiki/Technique/T1113</t>
  </si>
  <si>
    <t>AO-COL-08</t>
  </si>
  <si>
    <t>Detect Email Collection</t>
  </si>
  <si>
    <t>https://attack.mitre.org/wiki/Technique/T1114</t>
  </si>
  <si>
    <t>AO-COL-03</t>
  </si>
  <si>
    <t>Detect Anomalous Clipboard Data</t>
  </si>
  <si>
    <t>https://attack.mitre.org/wiki/Technique/T1115</t>
  </si>
  <si>
    <t>AO-EVA-03</t>
  </si>
  <si>
    <t>Detect Presence of Malicious Signed Binary</t>
  </si>
  <si>
    <t>https://attack.mitre.org/wiki/Technique/T1116</t>
  </si>
  <si>
    <t>EX-AWE-15</t>
  </si>
  <si>
    <t>Detect Anomalous Execution of Regsvr32</t>
  </si>
  <si>
    <t>https://attack.mitre.org/wiki/Technique/T1117</t>
  </si>
  <si>
    <t>EX-AWE-01</t>
  </si>
  <si>
    <t>Detect Usage of InstallUtil</t>
  </si>
  <si>
    <t>https://attack.mitre.org/wiki/Technique/T1118</t>
  </si>
  <si>
    <t>AO-COL-02</t>
  </si>
  <si>
    <t>Detect Automated Collection</t>
  </si>
  <si>
    <t>https://attack.mitre.org/wiki/Technique/T1119</t>
  </si>
  <si>
    <t>AO-REC-06</t>
  </si>
  <si>
    <t>Detect Peripheral Device Discovery Attempt</t>
  </si>
  <si>
    <t>https://attack.mitre.org/wiki/Technique/T1120</t>
  </si>
  <si>
    <t>EX-AWE-13</t>
  </si>
  <si>
    <t>Detect Anomalous Usage of Regsvcs/Regasm</t>
  </si>
  <si>
    <t>https://attack.mitre.org/wiki/Technique/T1121</t>
  </si>
  <si>
    <t>AO-PER-08</t>
  </si>
  <si>
    <t>Detect Component Object Model Hijacking</t>
  </si>
  <si>
    <t>https://attack.mitre.org/wiki/Technique/T1122</t>
  </si>
  <si>
    <t>AO-COL-01</t>
  </si>
  <si>
    <t>Detect Audio Capture</t>
  </si>
  <si>
    <t>https://attack.mitre.org/wiki/Technique/T1123</t>
  </si>
  <si>
    <t>AO-REC-17</t>
  </si>
  <si>
    <t>Detect System Time Discovery Attempt</t>
  </si>
  <si>
    <t>https://attack.mitre.org/wiki/Technique/T1124</t>
  </si>
  <si>
    <t>AO-COL-10</t>
  </si>
  <si>
    <t>Detect Video Capture</t>
  </si>
  <si>
    <t>https://attack.mitre.org/wiki/Technique/T1125</t>
  </si>
  <si>
    <t>AO-EVA-16</t>
  </si>
  <si>
    <t>Detect Anomalous Removal of Network Share Connection</t>
  </si>
  <si>
    <t>https://attack.mitre.org/wiki/Technique/T1126</t>
  </si>
  <si>
    <t>EX-AWE-14</t>
  </si>
  <si>
    <t>Detect Anomalous Usage of Trusted Developer Utilities</t>
  </si>
  <si>
    <t>https://attack.mitre.org/wiki/Technique/T1127</t>
  </si>
  <si>
    <t>AO-PER-17</t>
  </si>
  <si>
    <t>Detect Netsh Helper DLL Loading Attempt</t>
  </si>
  <si>
    <t>https://attack.mitre.org/wiki/Technique/T1128</t>
  </si>
  <si>
    <t>EX-AWE-10</t>
  </si>
  <si>
    <t>Detect Process Execution Attempt through Module Load</t>
  </si>
  <si>
    <t>https://attack.mitre.org/wiki/Technique/T1129</t>
  </si>
  <si>
    <t>EX-NET-01</t>
  </si>
  <si>
    <t>Detect Installation of Root Certificate</t>
  </si>
  <si>
    <t>https://attack.mitre.org/wiki/Technique/T1130</t>
  </si>
  <si>
    <t>AO-PER-04</t>
  </si>
  <si>
    <t>Detect Modifications of Authentication Package Registry Keys</t>
  </si>
  <si>
    <t>https://attack.mitre.org/wiki/Technique/T1131</t>
  </si>
  <si>
    <t>CC-SNC-06</t>
  </si>
  <si>
    <t>Detect Data Encoding</t>
  </si>
  <si>
    <t>https://attack.mitre.org/wiki/Technique/T1132</t>
  </si>
  <si>
    <t>AO-PER-10</t>
  </si>
  <si>
    <t>Detect Installation of External Remote Services</t>
  </si>
  <si>
    <t>https://attack.mitre.org/wiki/Technique/T1133</t>
  </si>
  <si>
    <t>AO-PRI-01</t>
  </si>
  <si>
    <t>Detect Access Token Manipulation Attempt</t>
  </si>
  <si>
    <t>https://attack.mitre.org/wiki/Technique/T1134</t>
  </si>
  <si>
    <t>AO-REC-05</t>
  </si>
  <si>
    <t>Detect Network Share Discovery Attempt</t>
  </si>
  <si>
    <t>https://attack.mitre.org/wiki/Technique/T1135</t>
  </si>
  <si>
    <t>AO-ACC-03</t>
  </si>
  <si>
    <t>Detect Unauthorized Account Creation</t>
  </si>
  <si>
    <t>https://attack.mitre.org/wiki/Technique/T1136</t>
  </si>
  <si>
    <t>AO-PER-19</t>
  </si>
  <si>
    <t>Detect Anomalous Office Application Startup File</t>
  </si>
  <si>
    <t>https://attack.mitre.org/wiki/Technique/T1137</t>
  </si>
  <si>
    <t>AO-PRI-02</t>
  </si>
  <si>
    <t>Detect Application Shimming</t>
  </si>
  <si>
    <t>https://attack.mitre.org/wiki/Technique/T1138</t>
  </si>
  <si>
    <t>AO-EVA-20</t>
  </si>
  <si>
    <t>Detect Unauthorized Read of Bash History File</t>
  </si>
  <si>
    <t>https://attack.mitre.org/wiki/Technique/T1139</t>
  </si>
  <si>
    <t>AO-FIL-01</t>
  </si>
  <si>
    <t>Detect Malicious Software With Deobfuscate/Decode Functionality for Files or Information</t>
  </si>
  <si>
    <t>https://attack.mitre.org/wiki/Technique/T1140</t>
  </si>
  <si>
    <t>AO-CRE-04</t>
  </si>
  <si>
    <t>Detect Input Prompt</t>
  </si>
  <si>
    <t>https://attack.mitre.org/wiki/Technique/T1141</t>
  </si>
  <si>
    <t>AO-CRE-05</t>
  </si>
  <si>
    <t>Detect Compromise of User Keychain</t>
  </si>
  <si>
    <t>https://attack.mitre.org/wiki/Technique/T1142</t>
  </si>
  <si>
    <t>AO-EVA-11</t>
  </si>
  <si>
    <t>Detect Existence of Hidden Window</t>
  </si>
  <si>
    <t>https://attack.mitre.org/wiki/Technique/T1143</t>
  </si>
  <si>
    <t>AO-EVA-07</t>
  </si>
  <si>
    <t>Detect Gatekeeper Bypass Attempt</t>
  </si>
  <si>
    <t>https://attack.mitre.org/wiki/Technique/T1144</t>
  </si>
  <si>
    <t>AO-CRE-07</t>
  </si>
  <si>
    <t>Detect Theft or Abuse of Private Keys</t>
  </si>
  <si>
    <t>https://attack.mitre.org/wiki/Technique/T1145</t>
  </si>
  <si>
    <t>AO-EVA-02</t>
  </si>
  <si>
    <t>Detect Clear Command History Attempt</t>
  </si>
  <si>
    <t>https://attack.mitre.org/wiki/Technique/T1146</t>
  </si>
  <si>
    <t>AO-EVA-10</t>
  </si>
  <si>
    <t>Detect Hidden Users</t>
  </si>
  <si>
    <t>https://attack.mitre.org/wiki/Technique/T1147</t>
  </si>
  <si>
    <t>AO-EVA-08</t>
  </si>
  <si>
    <t>Unauthorized Modification of HISTCONTROL Variable</t>
  </si>
  <si>
    <t>https://attack.mitre.org/wiki/Technique/T1148</t>
  </si>
  <si>
    <t>EX-AWE-02</t>
  </si>
  <si>
    <t>Detect LC_MAIN Hijacking Attempt</t>
  </si>
  <si>
    <t>https://attack.mitre.org/wiki/Technique/T1149</t>
  </si>
  <si>
    <t>AO-PRI-09</t>
  </si>
  <si>
    <t>Detect Unauthorized Plist Modification</t>
  </si>
  <si>
    <t>https://attack.mitre.org/wiki/Technique/T1150</t>
  </si>
  <si>
    <t>PV-PRC-05</t>
  </si>
  <si>
    <t>Detect Files with Space after Filename</t>
  </si>
  <si>
    <t>https://attack.mitre.org/wiki/Technique/T1151</t>
  </si>
  <si>
    <t>EX-AWE-03</t>
  </si>
  <si>
    <t>Detect Unauthorized Launchctl Creation</t>
  </si>
  <si>
    <t>https://attack.mitre.org/wiki/Technique/T1152</t>
  </si>
  <si>
    <t>PV-PRC-04</t>
  </si>
  <si>
    <t>Detect Shell Execution of Source</t>
  </si>
  <si>
    <t>https://attack.mitre.org/wiki/Technique/T1153</t>
  </si>
  <si>
    <t>PV-PRC-06</t>
  </si>
  <si>
    <t>Detect Anomalous Trap Usage</t>
  </si>
  <si>
    <t>https://attack.mitre.org/wiki/Technique/T1154</t>
  </si>
  <si>
    <t>EX-AWE-05</t>
  </si>
  <si>
    <t>Detect Unauthorized Execution of AppleScript</t>
  </si>
  <si>
    <t>https://attack.mitre.org/wiki/Technique/T1155</t>
  </si>
  <si>
    <t>AO-PER-01</t>
  </si>
  <si>
    <t>Detect Unauthorized Modifications of .bash_profile and .bashrc</t>
  </si>
  <si>
    <t>https://attack.mitre.org/wiki/Technique/T1156</t>
  </si>
  <si>
    <t>AO-PRI-05</t>
  </si>
  <si>
    <t>Detect Dylib Hijacking Attempt</t>
  </si>
  <si>
    <t>https://attack.mitre.org/wiki/Technique/T1157</t>
  </si>
  <si>
    <t>AO-EVA-09</t>
  </si>
  <si>
    <t>Detect Usage of Hidden Files and Directories</t>
  </si>
  <si>
    <t>https://attack.mitre.org/wiki/Technique/T1158</t>
  </si>
  <si>
    <t>AO-PER-13</t>
  </si>
  <si>
    <t>Detect Unauthorized Launch Agent Creation</t>
  </si>
  <si>
    <t>https://attack.mitre.org/wiki/Technique/T1159</t>
  </si>
  <si>
    <t>AO-PRI-07</t>
  </si>
  <si>
    <t>Detect Unauthorized Launch Daemon Creation</t>
  </si>
  <si>
    <t>https://attack.mitre.org/wiki/Technique/T1160</t>
  </si>
  <si>
    <t>AO-PER-12</t>
  </si>
  <si>
    <t>Detect Unauthorized LC_LOAD_DYLIB Addition Attempt</t>
  </si>
  <si>
    <t>https://attack.mitre.org/wiki/Technique/T1161</t>
  </si>
  <si>
    <t>AO-PER-15</t>
  </si>
  <si>
    <t>Detect Unauthorized Login Item Creation</t>
  </si>
  <si>
    <t>https://attack.mitre.org/wiki/Technique/T1162</t>
  </si>
  <si>
    <t>AO-PER-20</t>
  </si>
  <si>
    <t>Detect Unauthorized Modification of Rc.common File</t>
  </si>
  <si>
    <t>https://attack.mitre.org/wiki/Technique/T1163</t>
  </si>
  <si>
    <t>AO-PER-21</t>
  </si>
  <si>
    <t>Detect Unauthorized Modification to Re-opened Application List</t>
  </si>
  <si>
    <t>https://attack.mitre.org/wiki/Technique/T1164</t>
  </si>
  <si>
    <t>AO-PER-27</t>
  </si>
  <si>
    <t>Detect Modifications of Startup Items</t>
  </si>
  <si>
    <t>https://attack.mitre.org/wiki/Technique/T1165</t>
  </si>
  <si>
    <t>AO-PRI-11</t>
  </si>
  <si>
    <t>Detect Abuse of Setuid and Setgid Files</t>
  </si>
  <si>
    <t>https://attack.mitre.org/wiki/Technique/T1166</t>
  </si>
  <si>
    <t>AO-CRE-08</t>
  </si>
  <si>
    <t>Detect Securityd Memory Access Attempt</t>
  </si>
  <si>
    <t>https://attack.mitre.org/wiki/Technique/T1167</t>
  </si>
  <si>
    <t>AO-PER-09</t>
  </si>
  <si>
    <t>Detect Presence of Unauthorized Cron Job</t>
  </si>
  <si>
    <t>https://attack.mitre.org/wiki/Technique/T1168</t>
  </si>
  <si>
    <t>PV-ACC-01</t>
  </si>
  <si>
    <t>Detect Unauthorized Usage of Sudo</t>
  </si>
  <si>
    <t>https://attack.mitre.org/wiki/Technique/T1169</t>
  </si>
  <si>
    <t>List high-level business drivers that are input into SOC use cases</t>
  </si>
  <si>
    <t>High Level Business Requirements</t>
  </si>
  <si>
    <t>ID</t>
  </si>
  <si>
    <t>BD-01</t>
  </si>
  <si>
    <t>Direct Financial Loss</t>
  </si>
  <si>
    <t>Prevent Loss due to Financial theft
Prevent Loss due to Theft of IP
Prevent Loss due to Fraud
Prevent Loss due to Sabotage</t>
  </si>
  <si>
    <t>BD-02</t>
  </si>
  <si>
    <t>Reputational Damage</t>
  </si>
  <si>
    <t>Prevent Reputational damage due to loss of information (customer information, etc.)
Prevent Reputational damage due to (Perceived) lack of information security</t>
  </si>
  <si>
    <t>BD-03</t>
  </si>
  <si>
    <t>Legal and Regulatory Obligations</t>
  </si>
  <si>
    <t>Avoid missed business opportunities due to regulator limitations 
Prevent penalties due to missed regulator requirements</t>
  </si>
  <si>
    <t>BD-04</t>
  </si>
  <si>
    <t>Enable Business</t>
  </si>
  <si>
    <t>Assist and enable business to use new channels and methods in order to be competative
Reduce risk by implementing Security Monitoring and Response</t>
  </si>
  <si>
    <t>BD-05</t>
  </si>
  <si>
    <t>Business Continuity</t>
  </si>
  <si>
    <t>Early detection of threats to provide business continuity
Prevent business against data loss (deletion)
Prevent outages of critical business services</t>
  </si>
  <si>
    <t>BD-06</t>
  </si>
  <si>
    <t>Strategic and Commercial interests</t>
  </si>
  <si>
    <t xml:space="preserve">Damage to strategic and commercial interests, e.g. misleading management information, inefficient operation, disadavantage in negotiations etc. </t>
  </si>
  <si>
    <t>List compliance drivers from internal policies and external regulators. Use the ID of the policy rule itself as a reference</t>
  </si>
  <si>
    <t>Compliance Requirements</t>
  </si>
  <si>
    <t>Compliance Driver</t>
  </si>
  <si>
    <t>REF</t>
  </si>
  <si>
    <t>Internal Security Policy</t>
  </si>
  <si>
    <t>External Regulator #1</t>
  </si>
  <si>
    <t>External Regulator #2</t>
  </si>
  <si>
    <t>Threat Actors (CSAN 2017)</t>
  </si>
  <si>
    <t>Actor</t>
  </si>
  <si>
    <t>Professional Criminals</t>
  </si>
  <si>
    <t>Actors that perform malicious activity to make money. These criminals have revenue models, ranging from selling malware to DDoS extortion threat and stealing money using banking malware.</t>
  </si>
  <si>
    <t>State Actors</t>
  </si>
  <si>
    <t>Actors that perform malicious activity on behalf of their country. Such activities are usually espionage, but may also include disruption of critical infrastructure of another country. These actors have a lot of capabilities and the resources and perseverance to carry out long and covert operations.</t>
  </si>
  <si>
    <t>Terrorists</t>
  </si>
  <si>
    <t>Actors that perform malicious activity to support terrorist organizations in their cause. Their activities will usually focus on disruption through DDoS attacks and defacement. Generally speaking, these actors do not have a lot of capabilities.</t>
  </si>
  <si>
    <t>Hacktivists, Cyber vandals and Script Kiddies</t>
  </si>
  <si>
    <t>Hacktivist actors have similar activities as terrorist actors, but a different motive.  Capabilities depend on the hacktivist group and composition. Cyber vandals and script kiddies usually carry out the activities for personal recognition. Their capabilities vary, but resources are limited.</t>
  </si>
  <si>
    <t>Internal Actors</t>
  </si>
  <si>
    <t>Actors that perform their activities from within the organization. This may include unintentional behavior, but can also originate from a grudge against the employer.</t>
  </si>
  <si>
    <t>Private Organizations</t>
  </si>
  <si>
    <t>Actors from other organizations. The CSAN differentiates 3 motives: attacking confidentiality for financial gain, improve their competitive position or to use (personal) data collected without consent.</t>
  </si>
  <si>
    <t>Multiple Actors</t>
  </si>
  <si>
    <t>Multiple primary actors may carry out this malicious activity</t>
  </si>
  <si>
    <t>Technology</t>
  </si>
  <si>
    <t>SIEM</t>
  </si>
  <si>
    <t>Security Information and Event Management system. Such systems are usually key to SOC detection capabilities</t>
  </si>
  <si>
    <t>Big data analytics</t>
  </si>
  <si>
    <t>A big data platform to gather information from the network that can be used for anomaly detection and hunting capabilities</t>
  </si>
  <si>
    <t>NIDS/NIPS</t>
  </si>
  <si>
    <t>Network Intrusion Detection (or Prevention) System. Network-based protection or detection mechanism that identifies attacks on the network.</t>
  </si>
  <si>
    <t>HIPS</t>
  </si>
  <si>
    <t>Host Intrusion Detection (or Prevention) System. Host-based protection or detection mechanism that identifies attacks against the host.</t>
  </si>
  <si>
    <t>Anti-malware</t>
  </si>
  <si>
    <t>Host-based protection mechanism that protects against malware threats.</t>
  </si>
  <si>
    <t>Network anomaly detection</t>
  </si>
  <si>
    <t>Detection technology that uses network information (for example: flows) to detect aberrant behavior</t>
  </si>
  <si>
    <t>Email protection</t>
  </si>
  <si>
    <t>Systems protecting from email-based threats, mostly malicious attachments</t>
  </si>
  <si>
    <t>…</t>
  </si>
  <si>
    <t>Log Sources</t>
  </si>
  <si>
    <t>Log source</t>
  </si>
  <si>
    <t>Firewall</t>
  </si>
  <si>
    <t>Logging from firewall devices. Usually, these are network firewalls. Host-based firewalls may also provide logging. Such logging contains connections made by possible attackers and can be used to identify network-based attacks, such as session attacks and scanning</t>
  </si>
  <si>
    <t>Network traffic</t>
  </si>
  <si>
    <t>Actual network traffic. This can be netflow data, or actual traffic. Can be analyzed for network based anomalies</t>
  </si>
  <si>
    <t>OS logging</t>
  </si>
  <si>
    <t>Logging from Operating Systems. This can include both server and client OS logging. Should include at least system and security events that may carry indicators of attacks against these systems.</t>
  </si>
  <si>
    <t>Application log</t>
  </si>
  <si>
    <t>Logging from applications. Such logging is usually very specific and diverse. May be used in big data systems for analytics purposes and anomaly detection.</t>
  </si>
  <si>
    <t>Web application logging</t>
  </si>
  <si>
    <t>Logging from web applications. Since many attacks against websites are conducted at the application level, this logging may carry evidence of such attacks.</t>
  </si>
  <si>
    <t>Database log</t>
  </si>
  <si>
    <t>Logging from databases. May include both security logging as well as database change logging</t>
  </si>
  <si>
    <t>Proxy log</t>
  </si>
  <si>
    <t>Logging from network proxy systems, that are used to connect users to the internet</t>
  </si>
  <si>
    <t>All users</t>
  </si>
  <si>
    <t>All users within the enterprise</t>
  </si>
  <si>
    <t>VIPs</t>
  </si>
  <si>
    <t>A selection of important users in the enterprise. Such users may include C-level executives, but also key personnel with access to sensitive systems and crown jewels</t>
  </si>
  <si>
    <t>Administrators</t>
  </si>
  <si>
    <t>Only administrative users with high privileges</t>
  </si>
  <si>
    <t>All assets</t>
  </si>
  <si>
    <t>All assets within the enterprise</t>
  </si>
  <si>
    <t>Business critical assets</t>
  </si>
  <si>
    <t>A selection of systems which are deemed critical to the enterprise</t>
  </si>
  <si>
    <t>All applications</t>
  </si>
  <si>
    <t>All applications within the enterprise</t>
  </si>
  <si>
    <t>Business critical applications</t>
  </si>
  <si>
    <t>A selection of applications which are deemed critical to the enterprise (i.e. a high confidentiality, integrity and availability classification). These applications should reside on business critical assets</t>
  </si>
  <si>
    <t>All databases</t>
  </si>
  <si>
    <t>All databases within the enterprise</t>
  </si>
  <si>
    <t>Business critical databases</t>
  </si>
  <si>
    <t>A selection of databases which are deemed critical to the enterprise. These databases should reside on business critical assets</t>
  </si>
  <si>
    <t>All networks</t>
  </si>
  <si>
    <t>All networks within the enterprise</t>
  </si>
  <si>
    <t>Public network</t>
  </si>
  <si>
    <t>Networks within the enterprise that can be accessed and used publically</t>
  </si>
  <si>
    <t>Restricted networks</t>
  </si>
  <si>
    <t>A selection of networks within the enterprise that are restricted due to the sensitive nature of assets residing in that network</t>
  </si>
  <si>
    <t>Datacenter networks</t>
  </si>
  <si>
    <t>The network within the datacenter. Usually, this network</t>
  </si>
  <si>
    <t>Wireless networks</t>
  </si>
  <si>
    <t>Any wireless networks within the network, with the exception of public networks</t>
  </si>
  <si>
    <t>Office networks</t>
  </si>
  <si>
    <t>All networks that are used for office purposes, including printer networks</t>
  </si>
  <si>
    <t>Office location</t>
  </si>
  <si>
    <t>All physical office locations, with the exception of the main office</t>
  </si>
  <si>
    <t>Datacenter location</t>
  </si>
  <si>
    <t>The physical location of a datacenter</t>
  </si>
  <si>
    <t>Main office location</t>
  </si>
  <si>
    <t>The physical location of the main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</si>
</sst>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5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charset val="1"/>
    </font>
    <font>
      <sz val="10"/>
      <name val="Arial"/>
      <family val="2"/>
      <charset val="1"/>
    </font>
    <font>
      <sz val="11"/>
      <color indexed="8"/>
      <name val="Calibri"/>
      <family val="2"/>
    </font>
    <font>
      <b/>
      <sz val="12"/>
      <color theme="0"/>
      <name val="Calibri"/>
      <family val="2"/>
      <scheme val="minor"/>
    </font>
    <font>
      <b/>
      <sz val="10"/>
      <color theme="0"/>
      <name val="Calibri"/>
      <family val="2"/>
      <scheme val="minor"/>
    </font>
    <font>
      <sz val="10"/>
      <color rgb="FF000000"/>
      <name val="Calibri"/>
      <family val="2"/>
    </font>
    <font>
      <sz val="10"/>
      <color theme="1"/>
      <name val="Calibri"/>
      <family val="2"/>
      <scheme val="minor"/>
    </font>
    <font>
      <sz val="12"/>
      <color theme="1"/>
      <name val="Calibri"/>
      <family val="2"/>
      <scheme val="minor"/>
    </font>
    <font>
      <sz val="10"/>
      <color indexed="8"/>
      <name val="Arial"/>
      <family val="2"/>
    </font>
    <font>
      <b/>
      <sz val="24"/>
      <color theme="1"/>
      <name val="Calibri"/>
      <family val="2"/>
      <scheme val="minor"/>
    </font>
    <font>
      <b/>
      <sz val="18"/>
      <color theme="1"/>
      <name val="Calibri"/>
      <family val="2"/>
      <scheme val="minor"/>
    </font>
    <font>
      <sz val="22"/>
      <color theme="1"/>
      <name val="Calibri"/>
      <family val="2"/>
      <scheme val="minor"/>
    </font>
    <font>
      <b/>
      <sz val="18"/>
      <color theme="3"/>
      <name val="Calibri Light"/>
      <family val="2"/>
      <scheme val="major"/>
    </font>
    <font>
      <b/>
      <sz val="26"/>
      <color theme="1"/>
      <name val="Calibri"/>
      <family val="2"/>
      <scheme val="minor"/>
    </font>
    <font>
      <b/>
      <sz val="11"/>
      <color rgb="FF000000"/>
      <name val="Calibri"/>
      <family val="2"/>
      <scheme val="minor"/>
    </font>
    <font>
      <b/>
      <sz val="10"/>
      <color theme="1"/>
      <name val="Arial"/>
      <family val="2"/>
    </font>
    <font>
      <b/>
      <sz val="10"/>
      <color theme="0"/>
      <name val="Arial"/>
      <family val="2"/>
    </font>
    <font>
      <b/>
      <sz val="14"/>
      <color theme="1"/>
      <name val="Calibri"/>
      <family val="2"/>
      <scheme val="minor"/>
    </font>
    <font>
      <b/>
      <sz val="11"/>
      <color indexed="8"/>
      <name val="Calibri"/>
      <family val="2"/>
    </font>
    <font>
      <b/>
      <sz val="14"/>
      <name val="Calibri"/>
      <family val="2"/>
      <scheme val="minor"/>
    </font>
    <font>
      <sz val="16"/>
      <color theme="1"/>
      <name val="Calibri"/>
      <family val="2"/>
      <scheme val="minor"/>
    </font>
    <font>
      <b/>
      <sz val="26"/>
      <color theme="0"/>
      <name val="Calibri"/>
      <family val="2"/>
      <scheme val="minor"/>
    </font>
    <font>
      <b/>
      <i/>
      <sz val="11"/>
      <color theme="1"/>
      <name val="Calibri"/>
      <family val="2"/>
      <scheme val="minor"/>
    </font>
    <font>
      <i/>
      <sz val="11"/>
      <color theme="1"/>
      <name val="Calibri"/>
      <family val="2"/>
      <scheme val="minor"/>
    </font>
    <font>
      <b/>
      <sz val="10"/>
      <color rgb="FF3F3F3F"/>
      <name val="Calibri"/>
      <family val="2"/>
      <scheme val="minor"/>
    </font>
    <font>
      <sz val="10"/>
      <color rgb="FF3F3F3F"/>
      <name val="Calibri"/>
      <family val="2"/>
      <scheme val="minor"/>
    </font>
    <font>
      <b/>
      <sz val="26"/>
      <color theme="0"/>
      <name val="Calibri"/>
      <family val="2"/>
    </font>
    <font>
      <b/>
      <i/>
      <sz val="12"/>
      <color theme="0"/>
      <name val="Calibri"/>
      <family val="2"/>
      <scheme val="minor"/>
    </font>
    <font>
      <b/>
      <sz val="20"/>
      <color theme="0"/>
      <name val="Calibri"/>
      <family val="2"/>
      <scheme val="minor"/>
    </font>
    <font>
      <b/>
      <sz val="14"/>
      <color theme="0"/>
      <name val="Calibri"/>
      <family val="2"/>
      <scheme val="minor"/>
    </font>
    <font>
      <sz val="8"/>
      <color theme="1"/>
      <name val="Calibri"/>
      <family val="2"/>
      <scheme val="minor"/>
    </font>
    <font>
      <u/>
      <sz val="10"/>
      <color rgb="FF0000FF"/>
      <name val="Arial"/>
      <family val="2"/>
    </font>
    <font>
      <sz val="12"/>
      <color theme="0"/>
      <name val="Calibri"/>
      <family val="2"/>
      <scheme val="minor"/>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theme="4"/>
      </patternFill>
    </fill>
    <fill>
      <patternFill patternType="solid">
        <fgColor theme="0"/>
        <bgColor indexed="64"/>
      </patternFill>
    </fill>
    <fill>
      <patternFill patternType="solid">
        <fgColor theme="5" tint="-0.249977111117893"/>
        <bgColor theme="4"/>
      </patternFill>
    </fill>
    <fill>
      <patternFill patternType="solid">
        <fgColor theme="9" tint="-0.249977111117893"/>
        <bgColor theme="4"/>
      </patternFill>
    </fill>
    <fill>
      <patternFill patternType="solid">
        <fgColor theme="9" tint="-0.249977111117893"/>
        <bgColor indexed="64"/>
      </patternFill>
    </fill>
    <fill>
      <patternFill patternType="solid">
        <fgColor theme="9" tint="-0.499984740745262"/>
        <bgColor indexed="64"/>
      </patternFill>
    </fill>
    <fill>
      <patternFill patternType="solid">
        <fgColor theme="1"/>
        <bgColor indexed="64"/>
      </patternFill>
    </fill>
    <fill>
      <patternFill patternType="solid">
        <fgColor theme="0" tint="-4.9989318521683403E-2"/>
        <bgColor indexed="64"/>
      </patternFill>
    </fill>
    <fill>
      <patternFill patternType="solid">
        <fgColor theme="5" tint="-0.499984740745262"/>
        <bgColor indexed="64"/>
      </patternFill>
    </fill>
    <fill>
      <patternFill patternType="solid">
        <fgColor rgb="FF002060"/>
        <bgColor indexed="64"/>
      </patternFill>
    </fill>
    <fill>
      <patternFill patternType="solid">
        <fgColor rgb="FF002060"/>
        <bgColor theme="4"/>
      </patternFill>
    </fill>
    <fill>
      <patternFill patternType="solid">
        <fgColor theme="4" tint="-0.249977111117893"/>
        <bgColor indexed="64"/>
      </patternFill>
    </fill>
    <fill>
      <patternFill patternType="solid">
        <fgColor theme="4" tint="0.39997558519241921"/>
        <bgColor indexed="64"/>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rgb="FF3F3F3F"/>
      </right>
      <top style="thin">
        <color rgb="FF3F3F3F"/>
      </top>
      <bottom style="thin">
        <color rgb="FF3F3F3F"/>
      </bottom>
      <diagonal/>
    </border>
    <border>
      <left/>
      <right style="thin">
        <color indexed="64"/>
      </right>
      <top style="medium">
        <color indexed="64"/>
      </top>
      <bottom style="medium">
        <color indexed="64"/>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9" fillId="0" borderId="0"/>
    <xf numFmtId="0" fontId="20" fillId="0" borderId="0"/>
    <xf numFmtId="0" fontId="19" fillId="0" borderId="0"/>
    <xf numFmtId="0" fontId="26" fillId="0" borderId="0"/>
    <xf numFmtId="0" fontId="30" fillId="0" borderId="0" applyNumberFormat="0" applyFill="0" applyBorder="0" applyAlignment="0" applyProtection="0"/>
    <xf numFmtId="0" fontId="2" fillId="0" borderId="0" applyNumberFormat="0" applyFill="0" applyBorder="0" applyAlignment="0" applyProtection="0"/>
    <xf numFmtId="0" fontId="49" fillId="0" borderId="0" applyNumberFormat="0" applyFill="0" applyBorder="0" applyAlignment="0" applyProtection="0"/>
  </cellStyleXfs>
  <cellXfs count="225">
    <xf numFmtId="0" fontId="0" fillId="0" borderId="0" xfId="0"/>
    <xf numFmtId="0" fontId="0" fillId="0" borderId="10" xfId="0" applyFont="1" applyBorder="1" applyAlignment="1">
      <alignment vertical="center" wrapText="1"/>
    </xf>
    <xf numFmtId="0" fontId="18" fillId="0" borderId="0" xfId="42"/>
    <xf numFmtId="0" fontId="0" fillId="0" borderId="10" xfId="0" applyBorder="1"/>
    <xf numFmtId="0" fontId="18" fillId="0" borderId="0" xfId="42"/>
    <xf numFmtId="0" fontId="0" fillId="0" borderId="0" xfId="0"/>
    <xf numFmtId="0" fontId="0" fillId="0" borderId="10" xfId="0" applyFont="1" applyFill="1" applyBorder="1" applyAlignment="1">
      <alignment vertical="center" wrapText="1"/>
    </xf>
    <xf numFmtId="0" fontId="0" fillId="0" borderId="10" xfId="0" applyFont="1" applyFill="1" applyBorder="1" applyAlignment="1">
      <alignment vertical="top" wrapText="1"/>
    </xf>
    <xf numFmtId="0" fontId="21" fillId="36" borderId="10" xfId="0" applyFont="1" applyFill="1" applyBorder="1" applyAlignment="1">
      <alignment horizontal="center" vertical="center" wrapText="1"/>
    </xf>
    <xf numFmtId="0" fontId="0" fillId="0" borderId="10" xfId="0" applyBorder="1" applyAlignment="1">
      <alignment horizontal="left" vertical="center"/>
    </xf>
    <xf numFmtId="0" fontId="0" fillId="0" borderId="10" xfId="0" applyFont="1" applyBorder="1" applyAlignment="1">
      <alignment horizontal="left" vertical="center"/>
    </xf>
    <xf numFmtId="0" fontId="0" fillId="0" borderId="10" xfId="0" applyFont="1" applyFill="1" applyBorder="1" applyAlignment="1">
      <alignment horizontal="left" vertical="center"/>
    </xf>
    <xf numFmtId="0" fontId="10" fillId="6" borderId="10" xfId="10" applyBorder="1" applyAlignment="1">
      <alignment horizontal="center" vertical="center" wrapText="1"/>
    </xf>
    <xf numFmtId="0" fontId="0" fillId="39" borderId="0" xfId="0" applyFill="1"/>
    <xf numFmtId="0" fontId="0" fillId="34" borderId="0" xfId="0" applyFill="1"/>
    <xf numFmtId="0" fontId="18" fillId="34" borderId="0" xfId="42" applyFill="1"/>
    <xf numFmtId="0" fontId="32" fillId="34" borderId="0" xfId="0" applyFont="1" applyFill="1" applyBorder="1" applyAlignment="1">
      <alignment horizontal="center" vertical="center" wrapText="1"/>
    </xf>
    <xf numFmtId="0" fontId="0" fillId="34" borderId="0" xfId="0" applyFill="1" applyBorder="1"/>
    <xf numFmtId="0" fontId="25" fillId="34" borderId="0" xfId="0" applyFont="1" applyFill="1" applyBorder="1" applyAlignment="1">
      <alignment vertical="center" wrapText="1"/>
    </xf>
    <xf numFmtId="9" fontId="0" fillId="34" borderId="0" xfId="0" applyNumberFormat="1" applyFill="1"/>
    <xf numFmtId="0" fontId="27" fillId="34" borderId="0" xfId="0" applyFont="1" applyFill="1"/>
    <xf numFmtId="0" fontId="36" fillId="34" borderId="0" xfId="42" applyFont="1" applyFill="1" applyBorder="1" applyAlignment="1">
      <alignment horizontal="center" vertical="center"/>
    </xf>
    <xf numFmtId="0" fontId="21" fillId="35" borderId="10" xfId="0" applyFont="1" applyFill="1" applyBorder="1" applyAlignment="1">
      <alignment horizontal="center" vertical="center" wrapText="1"/>
    </xf>
    <xf numFmtId="0" fontId="23" fillId="0" borderId="10" xfId="0" applyFont="1" applyBorder="1" applyAlignment="1" applyProtection="1">
      <alignment horizontal="center" vertical="center" wrapText="1" readingOrder="1"/>
      <protection locked="0"/>
    </xf>
    <xf numFmtId="0" fontId="23" fillId="0" borderId="10" xfId="0" applyFont="1" applyBorder="1" applyAlignment="1" applyProtection="1">
      <alignment vertical="center" wrapText="1" readingOrder="1"/>
      <protection locked="0"/>
    </xf>
    <xf numFmtId="0" fontId="23" fillId="0" borderId="10" xfId="0" applyFont="1" applyBorder="1" applyAlignment="1" applyProtection="1">
      <alignment horizontal="left" vertical="center" wrapText="1" readingOrder="1"/>
      <protection locked="0"/>
    </xf>
    <xf numFmtId="0" fontId="16" fillId="0" borderId="10" xfId="0" applyFont="1" applyBorder="1" applyAlignment="1" applyProtection="1">
      <alignment horizontal="center" vertical="center" wrapText="1"/>
      <protection locked="0"/>
    </xf>
    <xf numFmtId="0" fontId="16" fillId="0" borderId="10" xfId="0" applyFont="1" applyBorder="1" applyAlignment="1" applyProtection="1">
      <alignment horizontal="left" vertical="center" wrapText="1"/>
      <protection locked="0"/>
    </xf>
    <xf numFmtId="0" fontId="13" fillId="39" borderId="10" xfId="0" applyFont="1" applyFill="1" applyBorder="1" applyAlignment="1" applyProtection="1">
      <alignment horizontal="center" vertical="center" wrapText="1"/>
      <protection locked="0"/>
    </xf>
    <xf numFmtId="0" fontId="34" fillId="39" borderId="10" xfId="0" applyFont="1" applyFill="1" applyBorder="1" applyAlignment="1" applyProtection="1">
      <alignment vertical="center" wrapText="1"/>
      <protection locked="0"/>
    </xf>
    <xf numFmtId="0" fontId="32" fillId="0" borderId="10" xfId="0" applyFont="1" applyBorder="1" applyAlignment="1" applyProtection="1">
      <alignment horizontal="center" vertical="center" wrapText="1"/>
      <protection locked="0"/>
    </xf>
    <xf numFmtId="0" fontId="33" fillId="0" borderId="10" xfId="0" applyFont="1" applyBorder="1" applyAlignment="1" applyProtection="1">
      <alignment vertical="center" wrapText="1"/>
      <protection locked="0"/>
    </xf>
    <xf numFmtId="0" fontId="32" fillId="39" borderId="10" xfId="0" applyFont="1" applyFill="1" applyBorder="1" applyAlignment="1" applyProtection="1">
      <alignment horizontal="center" vertical="center" wrapText="1"/>
      <protection locked="0"/>
    </xf>
    <xf numFmtId="0" fontId="33" fillId="39" borderId="10" xfId="0" applyFont="1" applyFill="1" applyBorder="1" applyAlignment="1" applyProtection="1">
      <alignment vertical="center" wrapText="1"/>
      <protection locked="0"/>
    </xf>
    <xf numFmtId="0" fontId="16" fillId="0" borderId="10" xfId="0" applyFont="1" applyBorder="1" applyAlignment="1" applyProtection="1">
      <alignment vertical="center" wrapText="1"/>
      <protection locked="0"/>
    </xf>
    <xf numFmtId="0" fontId="0" fillId="39" borderId="10" xfId="0" applyFont="1" applyFill="1" applyBorder="1" applyAlignment="1" applyProtection="1">
      <alignment vertical="center" wrapText="1"/>
      <protection locked="0"/>
    </xf>
    <xf numFmtId="0" fontId="24" fillId="0" borderId="10" xfId="0" applyFont="1" applyBorder="1" applyAlignment="1" applyProtection="1">
      <alignment vertical="center" readingOrder="1"/>
      <protection locked="0"/>
    </xf>
    <xf numFmtId="9" fontId="24" fillId="0" borderId="10" xfId="0" applyNumberFormat="1" applyFont="1" applyBorder="1" applyAlignment="1" applyProtection="1">
      <alignment horizontal="center" vertical="center" readingOrder="1"/>
      <protection locked="0"/>
    </xf>
    <xf numFmtId="9" fontId="24" fillId="0" borderId="10" xfId="0" applyNumberFormat="1" applyFont="1" applyBorder="1" applyAlignment="1" applyProtection="1">
      <alignment horizontal="center" vertical="center" wrapText="1" readingOrder="1"/>
      <protection locked="0"/>
    </xf>
    <xf numFmtId="0" fontId="38" fillId="34" borderId="0" xfId="0" applyFont="1" applyFill="1" applyAlignment="1">
      <alignment vertical="top"/>
    </xf>
    <xf numFmtId="0" fontId="22" fillId="33" borderId="21" xfId="0" applyFont="1" applyFill="1" applyBorder="1" applyAlignment="1">
      <alignment horizontal="center" vertical="center" wrapText="1"/>
    </xf>
    <xf numFmtId="0" fontId="13" fillId="33" borderId="10" xfId="0" applyFont="1" applyFill="1" applyBorder="1" applyAlignment="1">
      <alignment horizontal="center" vertical="center" wrapText="1"/>
    </xf>
    <xf numFmtId="164" fontId="13" fillId="33" borderId="10" xfId="0" applyNumberFormat="1" applyFont="1" applyFill="1" applyBorder="1" applyAlignment="1" applyProtection="1">
      <alignment horizontal="center" vertical="center" wrapText="1"/>
    </xf>
    <xf numFmtId="164" fontId="13" fillId="33" borderId="14" xfId="0" applyNumberFormat="1" applyFont="1" applyFill="1" applyBorder="1" applyAlignment="1" applyProtection="1">
      <alignment horizontal="center" vertical="center" wrapText="1"/>
    </xf>
    <xf numFmtId="0" fontId="31" fillId="34" borderId="0" xfId="0" applyFont="1" applyFill="1" applyBorder="1" applyAlignment="1"/>
    <xf numFmtId="0" fontId="17" fillId="39" borderId="0" xfId="0" applyFont="1" applyFill="1"/>
    <xf numFmtId="0" fontId="39" fillId="39" borderId="0" xfId="0" applyFont="1" applyFill="1" applyBorder="1" applyAlignment="1"/>
    <xf numFmtId="0" fontId="0" fillId="40" borderId="16" xfId="0" applyFill="1" applyBorder="1" applyAlignment="1"/>
    <xf numFmtId="0" fontId="0" fillId="34" borderId="17" xfId="0" applyFill="1" applyBorder="1" applyAlignment="1"/>
    <xf numFmtId="0" fontId="31" fillId="42" borderId="0" xfId="0" applyFont="1" applyFill="1" applyBorder="1" applyAlignment="1"/>
    <xf numFmtId="0" fontId="0" fillId="42" borderId="0" xfId="0" applyFill="1"/>
    <xf numFmtId="0" fontId="0" fillId="45" borderId="0" xfId="0" applyFill="1"/>
    <xf numFmtId="0" fontId="38" fillId="45" borderId="0" xfId="0" applyFont="1" applyFill="1" applyAlignment="1">
      <alignment vertical="top"/>
    </xf>
    <xf numFmtId="0" fontId="0" fillId="45" borderId="0" xfId="0" applyFill="1" applyAlignment="1">
      <alignment wrapText="1"/>
    </xf>
    <xf numFmtId="0" fontId="40" fillId="45" borderId="0" xfId="0" applyFont="1" applyFill="1"/>
    <xf numFmtId="0" fontId="0" fillId="45" borderId="0" xfId="0" applyFont="1" applyFill="1" applyAlignment="1">
      <alignment vertical="top" wrapText="1"/>
    </xf>
    <xf numFmtId="0" fontId="13" fillId="33" borderId="10" xfId="0" applyFont="1" applyFill="1" applyBorder="1" applyAlignment="1" applyProtection="1">
      <alignment horizontal="center" vertical="center" wrapText="1"/>
    </xf>
    <xf numFmtId="0" fontId="41" fillId="45" borderId="0" xfId="0" quotePrefix="1" applyFont="1" applyFill="1" applyAlignment="1">
      <alignment vertical="top"/>
    </xf>
    <xf numFmtId="0" fontId="0" fillId="45" borderId="0" xfId="0" applyFont="1" applyFill="1" applyAlignment="1">
      <alignment vertical="top"/>
    </xf>
    <xf numFmtId="0" fontId="18" fillId="45" borderId="0" xfId="42" applyFill="1"/>
    <xf numFmtId="0" fontId="27" fillId="45" borderId="0" xfId="0" applyNumberFormat="1" applyFont="1" applyFill="1"/>
    <xf numFmtId="0" fontId="24" fillId="0" borderId="10" xfId="0" applyFont="1" applyBorder="1" applyAlignment="1" applyProtection="1">
      <alignment horizontal="center" vertical="center"/>
      <protection locked="0"/>
    </xf>
    <xf numFmtId="0" fontId="24" fillId="0" borderId="10" xfId="0" applyFont="1" applyBorder="1" applyProtection="1">
      <protection locked="0"/>
    </xf>
    <xf numFmtId="0" fontId="24" fillId="0" borderId="10" xfId="0" applyFont="1" applyBorder="1" applyAlignment="1" applyProtection="1">
      <alignment wrapText="1"/>
      <protection locked="0"/>
    </xf>
    <xf numFmtId="164" fontId="43" fillId="6" borderId="5" xfId="10" applyNumberFormat="1" applyFont="1" applyAlignment="1" applyProtection="1">
      <alignment horizontal="center" vertical="center" wrapText="1" readingOrder="1"/>
    </xf>
    <xf numFmtId="164" fontId="43" fillId="6" borderId="10" xfId="10" applyNumberFormat="1" applyFont="1" applyBorder="1" applyAlignment="1" applyProtection="1">
      <alignment horizontal="center" vertical="center" wrapText="1" readingOrder="1"/>
    </xf>
    <xf numFmtId="164" fontId="42" fillId="0" borderId="0" xfId="10" applyNumberFormat="1" applyFont="1" applyFill="1" applyBorder="1" applyAlignment="1" applyProtection="1">
      <alignment horizontal="center" vertical="center" wrapText="1" readingOrder="1"/>
    </xf>
    <xf numFmtId="9" fontId="10" fillId="6" borderId="10" xfId="10" applyNumberFormat="1" applyBorder="1" applyAlignment="1">
      <alignment horizontal="center" vertical="center" wrapText="1"/>
    </xf>
    <xf numFmtId="9" fontId="13" fillId="39" borderId="10" xfId="10" applyNumberFormat="1" applyFont="1" applyFill="1" applyBorder="1" applyAlignment="1">
      <alignment horizontal="center" vertical="center" wrapText="1"/>
    </xf>
    <xf numFmtId="9" fontId="10" fillId="39" borderId="10" xfId="10" applyNumberFormat="1" applyFill="1" applyBorder="1" applyAlignment="1">
      <alignment horizontal="center" vertical="center" wrapText="1"/>
    </xf>
    <xf numFmtId="0" fontId="10" fillId="39" borderId="10" xfId="10" applyFill="1" applyBorder="1" applyAlignment="1">
      <alignment horizontal="center" vertical="center" wrapText="1"/>
    </xf>
    <xf numFmtId="0" fontId="45" fillId="39" borderId="0" xfId="0" applyFont="1" applyFill="1"/>
    <xf numFmtId="0" fontId="24" fillId="0" borderId="10" xfId="0" applyFont="1" applyBorder="1" applyAlignment="1">
      <alignment horizontal="center" vertical="center" wrapText="1"/>
    </xf>
    <xf numFmtId="0" fontId="24" fillId="0" borderId="10" xfId="0" applyFont="1" applyBorder="1" applyAlignment="1">
      <alignment horizontal="left" vertical="center" wrapText="1"/>
    </xf>
    <xf numFmtId="0" fontId="24" fillId="0" borderId="10" xfId="0" applyFont="1" applyFill="1" applyBorder="1" applyAlignment="1">
      <alignment horizontal="center" vertical="center" wrapText="1"/>
    </xf>
    <xf numFmtId="0" fontId="24" fillId="0" borderId="10" xfId="0" applyFont="1" applyBorder="1" applyAlignment="1">
      <alignment horizontal="center" vertical="center"/>
    </xf>
    <xf numFmtId="0" fontId="39" fillId="42" borderId="0" xfId="0" applyFont="1" applyFill="1" applyBorder="1" applyAlignment="1">
      <alignment vertical="center"/>
    </xf>
    <xf numFmtId="0" fontId="13" fillId="44" borderId="27" xfId="10" applyFont="1" applyFill="1" applyBorder="1" applyAlignment="1">
      <alignment horizontal="center" vertical="center" wrapText="1"/>
    </xf>
    <xf numFmtId="0" fontId="0" fillId="34" borderId="15" xfId="0" applyFill="1" applyBorder="1" applyAlignment="1"/>
    <xf numFmtId="0" fontId="0" fillId="34" borderId="16" xfId="0" applyFill="1" applyBorder="1" applyAlignment="1"/>
    <xf numFmtId="0" fontId="0" fillId="34" borderId="18" xfId="0" applyFill="1" applyBorder="1" applyAlignment="1"/>
    <xf numFmtId="0" fontId="0" fillId="34" borderId="19" xfId="0" applyFill="1" applyBorder="1" applyAlignment="1"/>
    <xf numFmtId="0" fontId="0" fillId="34" borderId="28" xfId="0" applyFill="1" applyBorder="1" applyAlignment="1"/>
    <xf numFmtId="0" fontId="0" fillId="34" borderId="29" xfId="0" applyFill="1" applyBorder="1" applyAlignment="1"/>
    <xf numFmtId="0" fontId="0" fillId="34" borderId="31" xfId="0" applyFill="1" applyBorder="1" applyAlignment="1"/>
    <xf numFmtId="0" fontId="0" fillId="34" borderId="32" xfId="0" applyFill="1" applyBorder="1" applyAlignment="1"/>
    <xf numFmtId="0" fontId="39" fillId="42" borderId="23" xfId="0" applyFont="1" applyFill="1" applyBorder="1" applyAlignment="1"/>
    <xf numFmtId="0" fontId="39" fillId="42" borderId="24" xfId="0" applyFont="1" applyFill="1" applyBorder="1" applyAlignment="1"/>
    <xf numFmtId="0" fontId="44" fillId="42" borderId="22" xfId="42" applyFont="1" applyFill="1" applyBorder="1" applyAlignment="1">
      <alignment vertical="center"/>
    </xf>
    <xf numFmtId="0" fontId="44" fillId="42" borderId="23" xfId="42" applyFont="1" applyFill="1" applyBorder="1" applyAlignment="1">
      <alignment vertical="center"/>
    </xf>
    <xf numFmtId="0" fontId="44" fillId="42" borderId="24" xfId="42" applyFont="1" applyFill="1" applyBorder="1" applyAlignment="1">
      <alignment vertical="center"/>
    </xf>
    <xf numFmtId="0" fontId="39" fillId="42" borderId="23" xfId="0" applyFont="1" applyFill="1" applyBorder="1" applyAlignment="1">
      <alignment vertical="center"/>
    </xf>
    <xf numFmtId="0" fontId="39" fillId="42" borderId="24" xfId="0" applyFont="1" applyFill="1" applyBorder="1" applyAlignment="1">
      <alignment vertical="center"/>
    </xf>
    <xf numFmtId="0" fontId="0" fillId="42" borderId="22" xfId="0" applyFill="1" applyBorder="1"/>
    <xf numFmtId="0" fontId="0" fillId="34" borderId="12" xfId="0" applyFill="1" applyBorder="1"/>
    <xf numFmtId="0" fontId="0" fillId="34" borderId="41" xfId="0" applyFill="1" applyBorder="1"/>
    <xf numFmtId="0" fontId="0" fillId="34" borderId="13" xfId="0" applyFill="1" applyBorder="1"/>
    <xf numFmtId="164" fontId="24" fillId="0" borderId="10" xfId="0" applyNumberFormat="1" applyFont="1" applyBorder="1" applyAlignment="1" applyProtection="1">
      <alignment vertical="center" readingOrder="1"/>
      <protection locked="0"/>
    </xf>
    <xf numFmtId="164" fontId="24" fillId="0" borderId="0" xfId="0" applyNumberFormat="1" applyFont="1" applyFill="1" applyBorder="1" applyAlignment="1" applyProtection="1">
      <alignment vertical="center" readingOrder="1"/>
      <protection locked="0"/>
    </xf>
    <xf numFmtId="0" fontId="24" fillId="0" borderId="0" xfId="0" applyFont="1" applyProtection="1">
      <protection locked="0"/>
    </xf>
    <xf numFmtId="0" fontId="24" fillId="0" borderId="0" xfId="0" applyFont="1" applyFill="1" applyBorder="1" applyAlignment="1" applyProtection="1">
      <alignment vertical="center" readingOrder="1"/>
      <protection locked="0"/>
    </xf>
    <xf numFmtId="9" fontId="24" fillId="0" borderId="0" xfId="0" applyNumberFormat="1" applyFont="1" applyFill="1" applyBorder="1" applyAlignment="1" applyProtection="1">
      <alignment horizontal="center" vertical="center" readingOrder="1"/>
      <protection locked="0"/>
    </xf>
    <xf numFmtId="9" fontId="42" fillId="0" borderId="0" xfId="10" applyNumberFormat="1" applyFont="1" applyFill="1" applyBorder="1" applyAlignment="1" applyProtection="1">
      <alignment horizontal="center" vertical="center" readingOrder="1"/>
      <protection locked="0"/>
    </xf>
    <xf numFmtId="0" fontId="0" fillId="0" borderId="0" xfId="0" applyProtection="1">
      <protection locked="0"/>
    </xf>
    <xf numFmtId="0" fontId="24" fillId="0" borderId="0" xfId="0" applyFont="1" applyAlignment="1" applyProtection="1">
      <alignment horizontal="center" vertical="center"/>
      <protection locked="0"/>
    </xf>
    <xf numFmtId="0" fontId="24" fillId="0" borderId="0" xfId="0" applyFont="1" applyBorder="1" applyProtection="1">
      <protection locked="0"/>
    </xf>
    <xf numFmtId="0" fontId="13" fillId="33" borderId="14" xfId="0" applyFont="1" applyFill="1" applyBorder="1" applyAlignment="1" applyProtection="1">
      <alignment horizontal="center" vertical="center" wrapText="1"/>
    </xf>
    <xf numFmtId="0" fontId="23" fillId="40" borderId="10" xfId="0" applyFont="1" applyFill="1" applyBorder="1" applyAlignment="1" applyProtection="1">
      <alignment horizontal="center" vertical="center" wrapText="1" readingOrder="1"/>
    </xf>
    <xf numFmtId="0" fontId="43" fillId="6" borderId="10" xfId="10" applyFont="1" applyBorder="1" applyAlignment="1" applyProtection="1">
      <alignment horizontal="center" vertical="center" wrapText="1" readingOrder="1"/>
    </xf>
    <xf numFmtId="0" fontId="24" fillId="0" borderId="0" xfId="0" applyFont="1" applyAlignment="1" applyProtection="1">
      <alignment horizontal="center" wrapText="1"/>
    </xf>
    <xf numFmtId="0" fontId="42" fillId="0" borderId="0" xfId="10" applyFont="1" applyFill="1" applyBorder="1" applyAlignment="1" applyProtection="1">
      <alignment horizontal="center"/>
    </xf>
    <xf numFmtId="0" fontId="42" fillId="6" borderId="10" xfId="10" applyFont="1" applyBorder="1" applyAlignment="1" applyProtection="1">
      <alignment horizontal="center" vertical="center" wrapText="1" readingOrder="1"/>
    </xf>
    <xf numFmtId="9" fontId="42" fillId="6" borderId="10" xfId="10" applyNumberFormat="1" applyFont="1" applyBorder="1" applyAlignment="1" applyProtection="1">
      <alignment horizontal="center" vertical="center" wrapText="1" readingOrder="1"/>
    </xf>
    <xf numFmtId="9" fontId="42" fillId="6" borderId="10" xfId="10" applyNumberFormat="1" applyFont="1" applyBorder="1" applyAlignment="1" applyProtection="1">
      <alignment horizontal="center" vertical="center" readingOrder="1"/>
    </xf>
    <xf numFmtId="9" fontId="42" fillId="6" borderId="10" xfId="10" applyNumberFormat="1" applyFont="1" applyBorder="1" applyAlignment="1" applyProtection="1">
      <alignment horizontal="center" vertical="center"/>
    </xf>
    <xf numFmtId="0" fontId="42" fillId="0" borderId="0" xfId="10" applyFont="1" applyFill="1" applyBorder="1" applyAlignment="1" applyProtection="1">
      <alignment horizontal="center" vertical="center" wrapText="1" readingOrder="1"/>
    </xf>
    <xf numFmtId="9" fontId="42" fillId="0" borderId="0" xfId="10" applyNumberFormat="1" applyFont="1" applyFill="1" applyBorder="1" applyAlignment="1" applyProtection="1">
      <alignment horizontal="center" vertical="center" wrapText="1" readingOrder="1"/>
    </xf>
    <xf numFmtId="9" fontId="42" fillId="0" borderId="0" xfId="10" applyNumberFormat="1" applyFont="1" applyFill="1" applyBorder="1" applyProtection="1"/>
    <xf numFmtId="9" fontId="42" fillId="0" borderId="0" xfId="10" applyNumberFormat="1" applyFont="1" applyFill="1" applyBorder="1" applyAlignment="1" applyProtection="1">
      <alignment horizontal="center"/>
    </xf>
    <xf numFmtId="0" fontId="13" fillId="35" borderId="14" xfId="0" applyFont="1" applyFill="1" applyBorder="1" applyAlignment="1" applyProtection="1">
      <alignment horizontal="center" vertical="center" wrapText="1"/>
    </xf>
    <xf numFmtId="0" fontId="17" fillId="37" borderId="10" xfId="9" applyFont="1" applyFill="1" applyBorder="1" applyAlignment="1" applyProtection="1">
      <alignment horizontal="center" vertical="center" wrapText="1"/>
    </xf>
    <xf numFmtId="0" fontId="39" fillId="42" borderId="16" xfId="0" applyFont="1" applyFill="1" applyBorder="1" applyAlignment="1"/>
    <xf numFmtId="0" fontId="47" fillId="33" borderId="24" xfId="0" applyFont="1" applyFill="1" applyBorder="1" applyAlignment="1">
      <alignment horizontal="center" vertical="center" wrapText="1"/>
    </xf>
    <xf numFmtId="0" fontId="35" fillId="34" borderId="0" xfId="0" applyFont="1" applyFill="1"/>
    <xf numFmtId="0" fontId="10" fillId="34" borderId="0" xfId="10" applyFill="1" applyBorder="1" applyAlignment="1">
      <alignment horizontal="center" vertical="center" wrapText="1"/>
    </xf>
    <xf numFmtId="0" fontId="48" fillId="34" borderId="0" xfId="0" applyFont="1" applyFill="1"/>
    <xf numFmtId="0" fontId="0" fillId="34" borderId="0" xfId="0" applyFill="1" applyAlignment="1">
      <alignment horizontal="left"/>
    </xf>
    <xf numFmtId="0" fontId="0" fillId="34" borderId="0" xfId="0" applyNumberFormat="1" applyFill="1"/>
    <xf numFmtId="0" fontId="24" fillId="0" borderId="10" xfId="0" applyFont="1" applyBorder="1" applyAlignment="1" applyProtection="1">
      <alignment vertical="center"/>
      <protection locked="0"/>
    </xf>
    <xf numFmtId="0" fontId="24" fillId="0" borderId="10" xfId="0" applyFont="1" applyBorder="1" applyAlignment="1" applyProtection="1">
      <alignment vertical="center" wrapText="1"/>
      <protection locked="0"/>
    </xf>
    <xf numFmtId="0" fontId="24" fillId="0" borderId="0" xfId="0" applyFont="1" applyFill="1" applyBorder="1" applyAlignment="1" applyProtection="1">
      <alignment vertical="center" wrapText="1"/>
      <protection locked="0"/>
    </xf>
    <xf numFmtId="9" fontId="42" fillId="6" borderId="10" xfId="10" applyNumberFormat="1" applyFont="1" applyBorder="1" applyAlignment="1" applyProtection="1">
      <alignment horizontal="center" vertical="center" readingOrder="1"/>
      <protection locked="0"/>
    </xf>
    <xf numFmtId="0" fontId="24" fillId="0" borderId="10" xfId="0" applyFont="1" applyFill="1" applyBorder="1" applyAlignment="1" applyProtection="1">
      <alignment vertical="center" wrapText="1"/>
      <protection locked="0"/>
    </xf>
    <xf numFmtId="0" fontId="24" fillId="0" borderId="10" xfId="0" applyFont="1" applyFill="1" applyBorder="1" applyAlignment="1" applyProtection="1">
      <alignment vertical="center" readingOrder="1"/>
      <protection locked="0"/>
    </xf>
    <xf numFmtId="9" fontId="24" fillId="0" borderId="10" xfId="0" applyNumberFormat="1" applyFont="1" applyFill="1" applyBorder="1" applyAlignment="1" applyProtection="1">
      <alignment horizontal="center" vertical="center" readingOrder="1"/>
      <protection locked="0"/>
    </xf>
    <xf numFmtId="164" fontId="43" fillId="6" borderId="49" xfId="10" applyNumberFormat="1" applyFont="1" applyBorder="1" applyAlignment="1" applyProtection="1">
      <alignment horizontal="center" vertical="center" wrapText="1" readingOrder="1"/>
    </xf>
    <xf numFmtId="164" fontId="13" fillId="33" borderId="13" xfId="0" applyNumberFormat="1" applyFont="1" applyFill="1" applyBorder="1" applyAlignment="1" applyProtection="1">
      <alignment horizontal="center" vertical="center" wrapText="1"/>
    </xf>
    <xf numFmtId="164" fontId="43" fillId="40" borderId="49" xfId="10" applyNumberFormat="1" applyFont="1" applyFill="1" applyBorder="1" applyAlignment="1" applyProtection="1">
      <alignment horizontal="center" vertical="center" wrapText="1" readingOrder="1"/>
    </xf>
    <xf numFmtId="0" fontId="24" fillId="40" borderId="10" xfId="0" applyFont="1" applyFill="1" applyBorder="1" applyAlignment="1" applyProtection="1">
      <alignment horizontal="center" vertical="center"/>
      <protection locked="0"/>
    </xf>
    <xf numFmtId="0" fontId="24" fillId="0" borderId="10" xfId="0" applyFont="1" applyFill="1" applyBorder="1" applyAlignment="1" applyProtection="1">
      <alignment vertical="center" wrapText="1" readingOrder="1"/>
      <protection locked="0"/>
    </xf>
    <xf numFmtId="0" fontId="24" fillId="0" borderId="10" xfId="0" applyFont="1" applyBorder="1" applyAlignment="1" applyProtection="1">
      <alignment horizontal="left" vertical="center" wrapText="1"/>
      <protection locked="0"/>
    </xf>
    <xf numFmtId="0" fontId="13" fillId="33" borderId="14" xfId="0" applyFont="1" applyFill="1" applyBorder="1" applyAlignment="1" applyProtection="1">
      <alignment horizontal="left" vertical="center" wrapText="1"/>
    </xf>
    <xf numFmtId="0" fontId="24" fillId="0" borderId="0" xfId="0" applyFont="1" applyAlignment="1" applyProtection="1">
      <alignment horizontal="left" vertical="center" wrapText="1"/>
      <protection locked="0"/>
    </xf>
    <xf numFmtId="0" fontId="24" fillId="0" borderId="10" xfId="0" applyFont="1" applyBorder="1" applyAlignment="1">
      <alignment horizontal="left" vertical="center"/>
    </xf>
    <xf numFmtId="0" fontId="49" fillId="0" borderId="10" xfId="50" applyFill="1" applyBorder="1" applyAlignment="1" applyProtection="1">
      <alignment vertical="center" readingOrder="1"/>
      <protection locked="0"/>
    </xf>
    <xf numFmtId="0" fontId="49" fillId="0" borderId="10" xfId="50" applyFill="1" applyBorder="1" applyAlignment="1" applyProtection="1">
      <alignment vertical="center" wrapText="1" readingOrder="1"/>
      <protection locked="0"/>
    </xf>
    <xf numFmtId="9" fontId="35" fillId="0" borderId="34" xfId="0" applyNumberFormat="1" applyFont="1" applyBorder="1" applyAlignment="1">
      <alignment horizontal="center" vertical="center"/>
    </xf>
    <xf numFmtId="9" fontId="37" fillId="0" borderId="35" xfId="0" applyNumberFormat="1" applyFont="1" applyBorder="1" applyAlignment="1">
      <alignment horizontal="center" vertical="center"/>
    </xf>
    <xf numFmtId="9" fontId="28" fillId="34" borderId="20" xfId="0" applyNumberFormat="1" applyFont="1" applyFill="1" applyBorder="1" applyAlignment="1">
      <alignment vertical="center"/>
    </xf>
    <xf numFmtId="0" fontId="28" fillId="34" borderId="30" xfId="0" applyNumberFormat="1" applyFont="1" applyFill="1" applyBorder="1" applyAlignment="1">
      <alignment vertical="center"/>
    </xf>
    <xf numFmtId="0" fontId="28" fillId="34" borderId="33" xfId="0" applyNumberFormat="1" applyFont="1" applyFill="1" applyBorder="1" applyAlignment="1">
      <alignment vertical="center"/>
    </xf>
    <xf numFmtId="0" fontId="28" fillId="34" borderId="20" xfId="0" applyNumberFormat="1" applyFont="1" applyFill="1" applyBorder="1" applyAlignment="1">
      <alignment vertical="center"/>
    </xf>
    <xf numFmtId="0" fontId="24" fillId="34" borderId="10" xfId="0" applyFont="1" applyFill="1" applyBorder="1" applyAlignment="1">
      <alignment horizontal="center" vertical="center"/>
    </xf>
    <xf numFmtId="0" fontId="24" fillId="34" borderId="10" xfId="0" applyFont="1" applyFill="1" applyBorder="1" applyAlignment="1">
      <alignment horizontal="left" vertical="center"/>
    </xf>
    <xf numFmtId="9" fontId="35" fillId="0" borderId="10" xfId="0" applyNumberFormat="1" applyFont="1" applyBorder="1" applyAlignment="1">
      <alignment vertical="center"/>
    </xf>
    <xf numFmtId="9" fontId="37" fillId="0" borderId="10" xfId="0" applyNumberFormat="1" applyFont="1" applyBorder="1" applyAlignment="1">
      <alignment vertical="center"/>
    </xf>
    <xf numFmtId="0" fontId="47" fillId="34" borderId="0" xfId="0" applyFont="1" applyFill="1" applyBorder="1" applyAlignment="1">
      <alignment horizontal="center" vertical="center" wrapText="1"/>
    </xf>
    <xf numFmtId="9" fontId="35" fillId="34" borderId="0" xfId="0" applyNumberFormat="1" applyFont="1" applyFill="1" applyBorder="1"/>
    <xf numFmtId="0" fontId="39" fillId="42" borderId="0" xfId="0" applyFont="1" applyFill="1" applyBorder="1" applyAlignment="1"/>
    <xf numFmtId="0" fontId="0" fillId="45" borderId="0" xfId="0" applyFill="1" applyAlignment="1">
      <alignment vertical="top" wrapText="1"/>
    </xf>
    <xf numFmtId="0" fontId="0" fillId="45" borderId="0" xfId="0" applyFill="1" applyAlignment="1">
      <alignment horizontal="left" vertical="top" wrapText="1"/>
    </xf>
    <xf numFmtId="9" fontId="28" fillId="34" borderId="19" xfId="0" applyNumberFormat="1" applyFont="1" applyFill="1" applyBorder="1" applyAlignment="1">
      <alignment vertical="center"/>
    </xf>
    <xf numFmtId="0" fontId="13" fillId="44" borderId="26" xfId="10" applyFont="1" applyFill="1" applyBorder="1" applyAlignment="1">
      <alignment horizontal="center" vertical="center" wrapText="1"/>
    </xf>
    <xf numFmtId="0" fontId="29" fillId="34" borderId="0" xfId="0" applyFont="1" applyFill="1" applyAlignment="1">
      <alignment horizontal="center" vertical="center"/>
    </xf>
    <xf numFmtId="0" fontId="39" fillId="42" borderId="0" xfId="0" applyFont="1" applyFill="1" applyBorder="1" applyAlignment="1"/>
    <xf numFmtId="0" fontId="39" fillId="42" borderId="0" xfId="0" applyFont="1" applyFill="1" applyBorder="1" applyAlignment="1">
      <alignment horizontal="left" vertical="center"/>
    </xf>
    <xf numFmtId="0" fontId="0" fillId="45" borderId="0" xfId="0" applyFill="1" applyAlignment="1">
      <alignment vertical="top" wrapText="1"/>
    </xf>
    <xf numFmtId="0" fontId="0" fillId="45" borderId="0" xfId="0" applyFill="1" applyAlignment="1">
      <alignment horizontal="left" vertical="top" wrapText="1"/>
    </xf>
    <xf numFmtId="0" fontId="39" fillId="42" borderId="22" xfId="0" applyFont="1" applyFill="1" applyBorder="1" applyAlignment="1">
      <alignment horizontal="center" wrapText="1"/>
    </xf>
    <xf numFmtId="0" fontId="39" fillId="42" borderId="23" xfId="0" applyFont="1" applyFill="1" applyBorder="1" applyAlignment="1">
      <alignment horizontal="center" wrapText="1"/>
    </xf>
    <xf numFmtId="0" fontId="39" fillId="42" borderId="24" xfId="0" applyFont="1" applyFill="1" applyBorder="1" applyAlignment="1">
      <alignment horizontal="center" wrapText="1"/>
    </xf>
    <xf numFmtId="9" fontId="28" fillId="34" borderId="19" xfId="0" applyNumberFormat="1" applyFont="1" applyFill="1" applyBorder="1" applyAlignment="1">
      <alignment vertical="center"/>
    </xf>
    <xf numFmtId="9" fontId="28" fillId="34" borderId="18" xfId="0" applyNumberFormat="1" applyFont="1" applyFill="1" applyBorder="1" applyAlignment="1">
      <alignment vertical="center"/>
    </xf>
    <xf numFmtId="0" fontId="13" fillId="44" borderId="25" xfId="10" applyFont="1" applyFill="1" applyBorder="1" applyAlignment="1">
      <alignment horizontal="center" vertical="center" wrapText="1"/>
    </xf>
    <xf numFmtId="0" fontId="13" fillId="44" borderId="26" xfId="10" applyFont="1" applyFill="1" applyBorder="1" applyAlignment="1">
      <alignment horizontal="center" vertical="center" wrapText="1"/>
    </xf>
    <xf numFmtId="0" fontId="10" fillId="6" borderId="32" xfId="10" applyBorder="1" applyAlignment="1">
      <alignment horizontal="center" vertical="center" wrapText="1"/>
    </xf>
    <xf numFmtId="0" fontId="10" fillId="6" borderId="19" xfId="10" applyBorder="1" applyAlignment="1">
      <alignment horizontal="center" vertical="center" wrapText="1"/>
    </xf>
    <xf numFmtId="0" fontId="10" fillId="6" borderId="29" xfId="10" applyBorder="1" applyAlignment="1">
      <alignment horizontal="center" vertical="center" wrapText="1"/>
    </xf>
    <xf numFmtId="0" fontId="0" fillId="34" borderId="12" xfId="0" applyFont="1" applyFill="1" applyBorder="1" applyAlignment="1" applyProtection="1">
      <alignment vertical="center" wrapText="1"/>
      <protection locked="0"/>
    </xf>
    <xf numFmtId="0" fontId="0" fillId="34" borderId="41" xfId="0" applyFont="1" applyFill="1" applyBorder="1" applyAlignment="1" applyProtection="1">
      <alignment vertical="center" wrapText="1"/>
      <protection locked="0"/>
    </xf>
    <xf numFmtId="0" fontId="0" fillId="34" borderId="13" xfId="0" applyFont="1" applyFill="1" applyBorder="1" applyAlignment="1" applyProtection="1">
      <alignment vertical="center" wrapText="1"/>
      <protection locked="0"/>
    </xf>
    <xf numFmtId="0" fontId="18" fillId="0" borderId="12" xfId="42" applyBorder="1" applyAlignment="1" applyProtection="1">
      <alignment vertical="center"/>
      <protection locked="0"/>
    </xf>
    <xf numFmtId="0" fontId="18" fillId="0" borderId="41" xfId="42" applyBorder="1" applyAlignment="1" applyProtection="1">
      <alignment vertical="center"/>
      <protection locked="0"/>
    </xf>
    <xf numFmtId="0" fontId="18" fillId="0" borderId="13" xfId="42" applyBorder="1" applyAlignment="1" applyProtection="1">
      <alignment vertical="center"/>
      <protection locked="0"/>
    </xf>
    <xf numFmtId="0" fontId="35" fillId="0" borderId="36" xfId="0" applyFont="1" applyBorder="1" applyAlignment="1">
      <alignment horizontal="center" vertical="center"/>
    </xf>
    <xf numFmtId="0" fontId="35" fillId="0" borderId="38" xfId="0" applyFont="1" applyBorder="1" applyAlignment="1">
      <alignment horizontal="center" vertical="center"/>
    </xf>
    <xf numFmtId="0" fontId="35" fillId="0" borderId="43" xfId="0" applyFont="1" applyBorder="1" applyAlignment="1">
      <alignment horizontal="center" vertical="center"/>
    </xf>
    <xf numFmtId="0" fontId="35" fillId="0" borderId="42" xfId="0" applyFont="1" applyBorder="1" applyAlignment="1">
      <alignment horizontal="center" vertical="center"/>
    </xf>
    <xf numFmtId="0" fontId="35" fillId="0" borderId="39" xfId="0" applyFont="1" applyBorder="1" applyAlignment="1">
      <alignment horizontal="center" vertical="center"/>
    </xf>
    <xf numFmtId="0" fontId="35" fillId="0" borderId="40" xfId="0" applyFont="1" applyBorder="1" applyAlignment="1">
      <alignment horizontal="center" vertical="center"/>
    </xf>
    <xf numFmtId="0" fontId="17" fillId="39" borderId="12" xfId="0" applyFont="1" applyFill="1" applyBorder="1" applyAlignment="1" applyProtection="1">
      <alignment vertical="center" wrapText="1"/>
      <protection locked="0"/>
    </xf>
    <xf numFmtId="0" fontId="17" fillId="39" borderId="41" xfId="0" applyFont="1" applyFill="1" applyBorder="1" applyAlignment="1" applyProtection="1">
      <alignment vertical="center" wrapText="1"/>
      <protection locked="0"/>
    </xf>
    <xf numFmtId="0" fontId="17" fillId="39" borderId="13" xfId="0" applyFont="1" applyFill="1" applyBorder="1" applyAlignment="1" applyProtection="1">
      <alignment vertical="center" wrapText="1"/>
      <protection locked="0"/>
    </xf>
    <xf numFmtId="0" fontId="0" fillId="0" borderId="12" xfId="0" applyFont="1" applyBorder="1" applyAlignment="1" applyProtection="1">
      <alignment vertical="center" wrapText="1"/>
      <protection locked="0"/>
    </xf>
    <xf numFmtId="0" fontId="0" fillId="0" borderId="41" xfId="0" applyFont="1" applyBorder="1" applyAlignment="1" applyProtection="1">
      <alignment vertical="center" wrapText="1"/>
      <protection locked="0"/>
    </xf>
    <xf numFmtId="0" fontId="0" fillId="0" borderId="13" xfId="0" applyFont="1" applyBorder="1" applyAlignment="1" applyProtection="1">
      <alignment vertical="center" wrapText="1"/>
      <protection locked="0"/>
    </xf>
    <xf numFmtId="0" fontId="35" fillId="0" borderId="25" xfId="0" applyFont="1" applyFill="1" applyBorder="1" applyAlignment="1">
      <alignment vertical="center" wrapText="1"/>
    </xf>
    <xf numFmtId="0" fontId="35" fillId="0" borderId="26" xfId="0" applyFont="1" applyFill="1" applyBorder="1" applyAlignment="1">
      <alignment vertical="center" wrapText="1"/>
    </xf>
    <xf numFmtId="0" fontId="35" fillId="0" borderId="44" xfId="0" applyFont="1" applyFill="1" applyBorder="1" applyAlignment="1">
      <alignment vertical="center" wrapText="1"/>
    </xf>
    <xf numFmtId="0" fontId="35" fillId="0" borderId="45" xfId="0" applyFont="1" applyFill="1" applyBorder="1" applyAlignment="1">
      <alignment horizontal="left" vertical="center" wrapText="1"/>
    </xf>
    <xf numFmtId="0" fontId="35" fillId="0" borderId="46" xfId="0" applyFont="1" applyFill="1" applyBorder="1" applyAlignment="1">
      <alignment horizontal="left" vertical="center" wrapText="1"/>
    </xf>
    <xf numFmtId="0" fontId="35" fillId="0" borderId="47" xfId="0" applyFont="1" applyFill="1" applyBorder="1" applyAlignment="1">
      <alignment horizontal="left" vertical="center" wrapText="1"/>
    </xf>
    <xf numFmtId="0" fontId="47" fillId="33" borderId="22" xfId="0" applyFont="1" applyFill="1" applyBorder="1" applyAlignment="1">
      <alignment horizontal="left" vertical="center" wrapText="1"/>
    </xf>
    <xf numFmtId="0" fontId="47" fillId="33" borderId="23" xfId="0" applyFont="1" applyFill="1" applyBorder="1" applyAlignment="1">
      <alignment horizontal="left" vertical="center" wrapText="1"/>
    </xf>
    <xf numFmtId="0" fontId="47" fillId="33" borderId="50" xfId="0" applyFont="1" applyFill="1" applyBorder="1" applyAlignment="1">
      <alignment horizontal="left" vertical="center" wrapText="1"/>
    </xf>
    <xf numFmtId="0" fontId="22" fillId="33" borderId="12" xfId="0" applyFont="1" applyFill="1" applyBorder="1" applyAlignment="1">
      <alignment horizontal="center" vertical="center" wrapText="1"/>
    </xf>
    <xf numFmtId="0" fontId="22" fillId="33" borderId="13" xfId="0" applyFont="1" applyFill="1" applyBorder="1" applyAlignment="1">
      <alignment horizontal="center" vertical="center" wrapText="1"/>
    </xf>
    <xf numFmtId="0" fontId="22" fillId="33" borderId="48" xfId="0" applyFont="1" applyFill="1" applyBorder="1" applyAlignment="1">
      <alignment horizontal="left" vertical="center" wrapText="1"/>
    </xf>
    <xf numFmtId="0" fontId="22" fillId="33" borderId="26" xfId="0" applyFont="1" applyFill="1" applyBorder="1" applyAlignment="1">
      <alignment horizontal="left" vertical="center" wrapText="1"/>
    </xf>
    <xf numFmtId="0" fontId="22" fillId="33" borderId="44" xfId="0" applyFont="1" applyFill="1" applyBorder="1" applyAlignment="1">
      <alignment horizontal="left" vertical="center" wrapText="1"/>
    </xf>
    <xf numFmtId="0" fontId="50" fillId="44" borderId="21" xfId="0" applyFont="1" applyFill="1" applyBorder="1" applyAlignment="1">
      <alignment horizontal="center" vertical="center"/>
    </xf>
    <xf numFmtId="0" fontId="13" fillId="41" borderId="12" xfId="0" applyFont="1" applyFill="1" applyBorder="1" applyAlignment="1">
      <alignment horizontal="center"/>
    </xf>
    <xf numFmtId="0" fontId="13" fillId="41" borderId="41" xfId="0" applyFont="1" applyFill="1" applyBorder="1" applyAlignment="1">
      <alignment horizontal="center"/>
    </xf>
    <xf numFmtId="0" fontId="13" fillId="41" borderId="13" xfId="0" applyFont="1" applyFill="1" applyBorder="1" applyAlignment="1">
      <alignment horizontal="center"/>
    </xf>
    <xf numFmtId="0" fontId="13" fillId="38" borderId="12" xfId="0" applyFont="1" applyFill="1" applyBorder="1" applyAlignment="1">
      <alignment horizontal="center"/>
    </xf>
    <xf numFmtId="0" fontId="13" fillId="38" borderId="41" xfId="0" applyFont="1" applyFill="1" applyBorder="1" applyAlignment="1">
      <alignment horizontal="center"/>
    </xf>
    <xf numFmtId="0" fontId="13" fillId="38" borderId="13" xfId="0" applyFont="1" applyFill="1" applyBorder="1" applyAlignment="1">
      <alignment horizontal="center"/>
    </xf>
    <xf numFmtId="0" fontId="46" fillId="42" borderId="36" xfId="0" applyFont="1" applyFill="1" applyBorder="1" applyAlignment="1">
      <alignment horizontal="center" vertical="center" wrapText="1"/>
    </xf>
    <xf numFmtId="0" fontId="46" fillId="42" borderId="37" xfId="0" applyFont="1" applyFill="1" applyBorder="1" applyAlignment="1">
      <alignment horizontal="center" vertical="center" wrapText="1"/>
    </xf>
    <xf numFmtId="0" fontId="46" fillId="42" borderId="38" xfId="0" applyFont="1" applyFill="1" applyBorder="1" applyAlignment="1">
      <alignment horizontal="center" vertical="center" wrapText="1"/>
    </xf>
    <xf numFmtId="0" fontId="46" fillId="42" borderId="39" xfId="0" applyFont="1" applyFill="1" applyBorder="1" applyAlignment="1">
      <alignment horizontal="center" vertical="center" wrapText="1"/>
    </xf>
    <xf numFmtId="0" fontId="46" fillId="42" borderId="11" xfId="0" applyFont="1" applyFill="1" applyBorder="1" applyAlignment="1">
      <alignment horizontal="center" vertical="center" wrapText="1"/>
    </xf>
    <xf numFmtId="0" fontId="46" fillId="42" borderId="40" xfId="0" applyFont="1" applyFill="1" applyBorder="1" applyAlignment="1">
      <alignment horizontal="center" vertical="center" wrapText="1"/>
    </xf>
    <xf numFmtId="0" fontId="46" fillId="43" borderId="12" xfId="0" applyFont="1" applyFill="1" applyBorder="1" applyAlignment="1">
      <alignment horizontal="center" vertical="center" wrapText="1"/>
    </xf>
    <xf numFmtId="0" fontId="46" fillId="43" borderId="13" xfId="0" applyFont="1" applyFill="1" applyBorder="1" applyAlignment="1">
      <alignment horizontal="center" vertical="center"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Excel Built-in Normal" xfId="42" xr:uid="{00000000-0005-0000-0000-00001A000000}"/>
    <cellStyle name="Excel Built-in Normal 2" xfId="45" xr:uid="{00000000-0005-0000-0000-00001B000000}"/>
    <cellStyle name="Gekoppelde cel" xfId="12" builtinId="24" customBuiltin="1"/>
    <cellStyle name="Goed" xfId="6" builtinId="26" customBuiltin="1"/>
    <cellStyle name="Hyperlink" xfId="50"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rmal 12" xfId="44" xr:uid="{00000000-0005-0000-0000-000025000000}"/>
    <cellStyle name="Normal 17" xfId="43" xr:uid="{00000000-0005-0000-0000-000026000000}"/>
    <cellStyle name="Normal_Sheet3" xfId="47" xr:uid="{00000000-0005-0000-0000-000027000000}"/>
    <cellStyle name="Notitie" xfId="15" builtinId="10" customBuiltin="1"/>
    <cellStyle name="Ongeldig" xfId="7" builtinId="27" customBuiltin="1"/>
    <cellStyle name="Standaard" xfId="0" builtinId="0"/>
    <cellStyle name="TableStyleLight1" xfId="46" xr:uid="{00000000-0005-0000-0000-00002B000000}"/>
    <cellStyle name="Titel" xfId="1" builtinId="15" customBuiltin="1"/>
    <cellStyle name="Title 2" xfId="49" xr:uid="{00000000-0005-0000-0000-00002D000000}"/>
    <cellStyle name="Title 3" xfId="48" xr:uid="{00000000-0005-0000-0000-00002E000000}"/>
    <cellStyle name="Totaal" xfId="17" builtinId="25" customBuiltin="1"/>
    <cellStyle name="Uitvoer" xfId="10" builtinId="21" customBuiltin="1"/>
    <cellStyle name="Verklarende tekst" xfId="16" builtinId="53" customBuiltin="1"/>
    <cellStyle name="Waarschuwingstekst" xfId="14"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C0006"/>
      <color rgb="FFFFC7CE"/>
      <color rgb="FFFF4B4B"/>
      <color rgb="FFB3C7CA"/>
      <color rgb="FFB3EEFF"/>
      <color rgb="FFEEF4E9"/>
      <color rgb="FFC48976"/>
      <color rgb="FFFFFF71"/>
      <color rgb="FFFFFF53"/>
      <color rgb="FFDBA4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0"/>
          <c:tx>
            <c:strRef>
              <c:f>'L1 UC'!$I$2</c:f>
              <c:strCache>
                <c:ptCount val="1"/>
                <c:pt idx="0">
                  <c:v>Effectiveness</c:v>
                </c:pt>
              </c:strCache>
            </c:strRef>
          </c:tx>
          <c:invertIfNegative val="0"/>
          <c:cat>
            <c:strRef>
              <c:f>('L1 UC'!$D$3,'L1 UC'!$D$5:$D$9,'L1 UC'!$D$11:$D$16)</c:f>
              <c:strCache>
                <c:ptCount val="12"/>
                <c:pt idx="0">
                  <c:v>Reconnaissance</c:v>
                </c:pt>
                <c:pt idx="1">
                  <c:v>Delivery</c:v>
                </c:pt>
                <c:pt idx="2">
                  <c:v>Exploitation</c:v>
                </c:pt>
                <c:pt idx="3">
                  <c:v>Installation</c:v>
                </c:pt>
                <c:pt idx="4">
                  <c:v>Command &amp; Control</c:v>
                </c:pt>
                <c:pt idx="5">
                  <c:v>Actions on Objectives</c:v>
                </c:pt>
                <c:pt idx="6">
                  <c:v>Fraud / Extortion</c:v>
                </c:pt>
                <c:pt idx="7">
                  <c:v>(D)DoS</c:v>
                </c:pt>
                <c:pt idx="8">
                  <c:v>Physical Access Compromise</c:v>
                </c:pt>
                <c:pt idx="9">
                  <c:v>Blacklisting</c:v>
                </c:pt>
                <c:pt idx="10">
                  <c:v>Sabotage / Destruction</c:v>
                </c:pt>
                <c:pt idx="11">
                  <c:v>Policy Violations</c:v>
                </c:pt>
              </c:strCache>
            </c:strRef>
          </c:cat>
          <c:val>
            <c:numRef>
              <c:f>('L1 UC'!$I$3,'L1 UC'!$I$5:$I$9,'L1 UC'!$I$11:$I$16)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6C0-4686-A1F6-AA5A954F9D7E}"/>
            </c:ext>
          </c:extLst>
        </c:ser>
        <c:ser>
          <c:idx val="0"/>
          <c:order val="1"/>
          <c:tx>
            <c:strRef>
              <c:f>'L1 UC'!$J$2</c:f>
              <c:strCache>
                <c:ptCount val="1"/>
                <c:pt idx="0">
                  <c:v>Implementation</c:v>
                </c:pt>
              </c:strCache>
            </c:strRef>
          </c:tx>
          <c:invertIfNegative val="0"/>
          <c:cat>
            <c:strRef>
              <c:f>('L1 UC'!$D$3,'L1 UC'!$D$5:$D$9,'L1 UC'!$D$11:$D$16)</c:f>
              <c:strCache>
                <c:ptCount val="12"/>
                <c:pt idx="0">
                  <c:v>Reconnaissance</c:v>
                </c:pt>
                <c:pt idx="1">
                  <c:v>Delivery</c:v>
                </c:pt>
                <c:pt idx="2">
                  <c:v>Exploitation</c:v>
                </c:pt>
                <c:pt idx="3">
                  <c:v>Installation</c:v>
                </c:pt>
                <c:pt idx="4">
                  <c:v>Command &amp; Control</c:v>
                </c:pt>
                <c:pt idx="5">
                  <c:v>Actions on Objectives</c:v>
                </c:pt>
                <c:pt idx="6">
                  <c:v>Fraud / Extortion</c:v>
                </c:pt>
                <c:pt idx="7">
                  <c:v>(D)DoS</c:v>
                </c:pt>
                <c:pt idx="8">
                  <c:v>Physical Access Compromise</c:v>
                </c:pt>
                <c:pt idx="9">
                  <c:v>Blacklisting</c:v>
                </c:pt>
                <c:pt idx="10">
                  <c:v>Sabotage / Destruction</c:v>
                </c:pt>
                <c:pt idx="11">
                  <c:v>Policy Violations</c:v>
                </c:pt>
              </c:strCache>
            </c:strRef>
          </c:cat>
          <c:val>
            <c:numRef>
              <c:f>('L1 UC'!$J$3,'L1 UC'!$J$5:$J$9,'L1 UC'!$J$11:$J$16)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96C0-4686-A1F6-AA5A954F9D7E}"/>
            </c:ext>
          </c:extLst>
        </c:ser>
        <c:ser>
          <c:idx val="1"/>
          <c:order val="2"/>
          <c:tx>
            <c:strRef>
              <c:f>'L1 UC'!$K$2</c:f>
              <c:strCache>
                <c:ptCount val="1"/>
                <c:pt idx="0">
                  <c:v>Coverage</c:v>
                </c:pt>
              </c:strCache>
            </c:strRef>
          </c:tx>
          <c:invertIfNegative val="0"/>
          <c:cat>
            <c:strRef>
              <c:f>('L1 UC'!$D$3,'L1 UC'!$D$5:$D$9,'L1 UC'!$D$11:$D$16)</c:f>
              <c:strCache>
                <c:ptCount val="12"/>
                <c:pt idx="0">
                  <c:v>Reconnaissance</c:v>
                </c:pt>
                <c:pt idx="1">
                  <c:v>Delivery</c:v>
                </c:pt>
                <c:pt idx="2">
                  <c:v>Exploitation</c:v>
                </c:pt>
                <c:pt idx="3">
                  <c:v>Installation</c:v>
                </c:pt>
                <c:pt idx="4">
                  <c:v>Command &amp; Control</c:v>
                </c:pt>
                <c:pt idx="5">
                  <c:v>Actions on Objectives</c:v>
                </c:pt>
                <c:pt idx="6">
                  <c:v>Fraud / Extortion</c:v>
                </c:pt>
                <c:pt idx="7">
                  <c:v>(D)DoS</c:v>
                </c:pt>
                <c:pt idx="8">
                  <c:v>Physical Access Compromise</c:v>
                </c:pt>
                <c:pt idx="9">
                  <c:v>Blacklisting</c:v>
                </c:pt>
                <c:pt idx="10">
                  <c:v>Sabotage / Destruction</c:v>
                </c:pt>
                <c:pt idx="11">
                  <c:v>Policy Violations</c:v>
                </c:pt>
              </c:strCache>
            </c:strRef>
          </c:cat>
          <c:val>
            <c:numRef>
              <c:f>('L1 UC'!$K$3,'L1 UC'!$K$5:$K$9,'L1 UC'!$K$11:$K$16)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96C0-4686-A1F6-AA5A954F9D7E}"/>
            </c:ext>
          </c:extLst>
        </c:ser>
        <c:dLbls>
          <c:showLegendKey val="0"/>
          <c:showVal val="0"/>
          <c:showCatName val="0"/>
          <c:showSerName val="0"/>
          <c:showPercent val="0"/>
          <c:showBubbleSize val="0"/>
        </c:dLbls>
        <c:gapWidth val="150"/>
        <c:axId val="421949376"/>
        <c:axId val="421939184"/>
      </c:barChart>
      <c:catAx>
        <c:axId val="421949376"/>
        <c:scaling>
          <c:orientation val="minMax"/>
        </c:scaling>
        <c:delete val="0"/>
        <c:axPos val="b"/>
        <c:numFmt formatCode="General" sourceLinked="0"/>
        <c:majorTickMark val="out"/>
        <c:minorTickMark val="none"/>
        <c:tickLblPos val="nextTo"/>
        <c:crossAx val="421939184"/>
        <c:crosses val="autoZero"/>
        <c:auto val="1"/>
        <c:lblAlgn val="ctr"/>
        <c:lblOffset val="100"/>
        <c:noMultiLvlLbl val="0"/>
      </c:catAx>
      <c:valAx>
        <c:axId val="421939184"/>
        <c:scaling>
          <c:orientation val="minMax"/>
        </c:scaling>
        <c:delete val="0"/>
        <c:axPos val="l"/>
        <c:majorGridlines/>
        <c:numFmt formatCode="0%" sourceLinked="1"/>
        <c:majorTickMark val="out"/>
        <c:minorTickMark val="none"/>
        <c:tickLblPos val="nextTo"/>
        <c:crossAx val="42194937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'L1 UC'!$G$2</c:f>
              <c:strCache>
                <c:ptCount val="1"/>
                <c:pt idx="0">
                  <c:v>#L2 UC related</c:v>
                </c:pt>
              </c:strCache>
            </c:strRef>
          </c:tx>
          <c:invertIfNegative val="0"/>
          <c:cat>
            <c:strRef>
              <c:f>('L1 UC'!$D$3,'L1 UC'!$D$5:$D$9,'L1 UC'!$D$11:$D$16)</c:f>
              <c:strCache>
                <c:ptCount val="12"/>
                <c:pt idx="0">
                  <c:v>Reconnaissance</c:v>
                </c:pt>
                <c:pt idx="1">
                  <c:v>Delivery</c:v>
                </c:pt>
                <c:pt idx="2">
                  <c:v>Exploitation</c:v>
                </c:pt>
                <c:pt idx="3">
                  <c:v>Installation</c:v>
                </c:pt>
                <c:pt idx="4">
                  <c:v>Command &amp; Control</c:v>
                </c:pt>
                <c:pt idx="5">
                  <c:v>Actions on Objectives</c:v>
                </c:pt>
                <c:pt idx="6">
                  <c:v>Fraud / Extortion</c:v>
                </c:pt>
                <c:pt idx="7">
                  <c:v>(D)DoS</c:v>
                </c:pt>
                <c:pt idx="8">
                  <c:v>Physical Access Compromise</c:v>
                </c:pt>
                <c:pt idx="9">
                  <c:v>Blacklisting</c:v>
                </c:pt>
                <c:pt idx="10">
                  <c:v>Sabotage / Destruction</c:v>
                </c:pt>
                <c:pt idx="11">
                  <c:v>Policy Violations</c:v>
                </c:pt>
              </c:strCache>
            </c:strRef>
          </c:cat>
          <c:val>
            <c:numRef>
              <c:f>('L1 UC'!$G$3,'L1 UC'!$G$5:$G$9,'L1 UC'!$G$11:$G$16)</c:f>
              <c:numCache>
                <c:formatCode>General</c:formatCode>
                <c:ptCount val="12"/>
                <c:pt idx="0">
                  <c:v>7</c:v>
                </c:pt>
                <c:pt idx="1">
                  <c:v>7</c:v>
                </c:pt>
                <c:pt idx="2">
                  <c:v>5</c:v>
                </c:pt>
                <c:pt idx="3">
                  <c:v>2</c:v>
                </c:pt>
                <c:pt idx="4">
                  <c:v>2</c:v>
                </c:pt>
                <c:pt idx="5">
                  <c:v>16</c:v>
                </c:pt>
                <c:pt idx="6">
                  <c:v>2</c:v>
                </c:pt>
                <c:pt idx="7">
                  <c:v>3</c:v>
                </c:pt>
                <c:pt idx="8">
                  <c:v>5</c:v>
                </c:pt>
                <c:pt idx="9">
                  <c:v>2</c:v>
                </c:pt>
                <c:pt idx="10">
                  <c:v>3</c:v>
                </c:pt>
                <c:pt idx="11">
                  <c:v>8</c:v>
                </c:pt>
              </c:numCache>
            </c:numRef>
          </c:val>
          <c:extLst>
            <c:ext xmlns:c16="http://schemas.microsoft.com/office/drawing/2014/chart" uri="{C3380CC4-5D6E-409C-BE32-E72D297353CC}">
              <c16:uniqueId val="{00000000-DA99-4A25-8476-F10FF1E82AD2}"/>
            </c:ext>
          </c:extLst>
        </c:ser>
        <c:ser>
          <c:idx val="1"/>
          <c:order val="1"/>
          <c:tx>
            <c:strRef>
              <c:f>'L1 UC'!$H$2</c:f>
              <c:strCache>
                <c:ptCount val="1"/>
                <c:pt idx="0">
                  <c:v>#L3 UC related</c:v>
                </c:pt>
              </c:strCache>
            </c:strRef>
          </c:tx>
          <c:invertIfNegative val="0"/>
          <c:cat>
            <c:strRef>
              <c:f>('L1 UC'!$D$3,'L1 UC'!$D$5:$D$9,'L1 UC'!$D$11:$D$16)</c:f>
              <c:strCache>
                <c:ptCount val="12"/>
                <c:pt idx="0">
                  <c:v>Reconnaissance</c:v>
                </c:pt>
                <c:pt idx="1">
                  <c:v>Delivery</c:v>
                </c:pt>
                <c:pt idx="2">
                  <c:v>Exploitation</c:v>
                </c:pt>
                <c:pt idx="3">
                  <c:v>Installation</c:v>
                </c:pt>
                <c:pt idx="4">
                  <c:v>Command &amp; Control</c:v>
                </c:pt>
                <c:pt idx="5">
                  <c:v>Actions on Objectives</c:v>
                </c:pt>
                <c:pt idx="6">
                  <c:v>Fraud / Extortion</c:v>
                </c:pt>
                <c:pt idx="7">
                  <c:v>(D)DoS</c:v>
                </c:pt>
                <c:pt idx="8">
                  <c:v>Physical Access Compromise</c:v>
                </c:pt>
                <c:pt idx="9">
                  <c:v>Blacklisting</c:v>
                </c:pt>
                <c:pt idx="10">
                  <c:v>Sabotage / Destruction</c:v>
                </c:pt>
                <c:pt idx="11">
                  <c:v>Policy Violations</c:v>
                </c:pt>
              </c:strCache>
            </c:strRef>
          </c:cat>
          <c:val>
            <c:numRef>
              <c:f>('L1 UC'!$H$3,'L1 UC'!$H$5:$H$9,'L1 UC'!$H$11:$H$16)</c:f>
              <c:numCache>
                <c:formatCode>General</c:formatCode>
                <c:ptCount val="12"/>
                <c:pt idx="0">
                  <c:v>0</c:v>
                </c:pt>
                <c:pt idx="1">
                  <c:v>0</c:v>
                </c:pt>
                <c:pt idx="2">
                  <c:v>16</c:v>
                </c:pt>
                <c:pt idx="3">
                  <c:v>0</c:v>
                </c:pt>
                <c:pt idx="4">
                  <c:v>16</c:v>
                </c:pt>
                <c:pt idx="5">
                  <c:v>126</c:v>
                </c:pt>
                <c:pt idx="6">
                  <c:v>0</c:v>
                </c:pt>
                <c:pt idx="7">
                  <c:v>0</c:v>
                </c:pt>
                <c:pt idx="8">
                  <c:v>0</c:v>
                </c:pt>
                <c:pt idx="9">
                  <c:v>0</c:v>
                </c:pt>
                <c:pt idx="10">
                  <c:v>0</c:v>
                </c:pt>
                <c:pt idx="11">
                  <c:v>11</c:v>
                </c:pt>
              </c:numCache>
            </c:numRef>
          </c:val>
          <c:extLst>
            <c:ext xmlns:c16="http://schemas.microsoft.com/office/drawing/2014/chart" uri="{C3380CC4-5D6E-409C-BE32-E72D297353CC}">
              <c16:uniqueId val="{00000001-DA99-4A25-8476-F10FF1E82AD2}"/>
            </c:ext>
          </c:extLst>
        </c:ser>
        <c:dLbls>
          <c:showLegendKey val="0"/>
          <c:showVal val="0"/>
          <c:showCatName val="0"/>
          <c:showSerName val="0"/>
          <c:showPercent val="0"/>
          <c:showBubbleSize val="0"/>
        </c:dLbls>
        <c:gapWidth val="150"/>
        <c:axId val="421948200"/>
        <c:axId val="421939576"/>
      </c:barChart>
      <c:catAx>
        <c:axId val="421948200"/>
        <c:scaling>
          <c:orientation val="minMax"/>
        </c:scaling>
        <c:delete val="0"/>
        <c:axPos val="b"/>
        <c:numFmt formatCode="General" sourceLinked="0"/>
        <c:majorTickMark val="out"/>
        <c:minorTickMark val="none"/>
        <c:tickLblPos val="nextTo"/>
        <c:crossAx val="421939576"/>
        <c:crosses val="autoZero"/>
        <c:auto val="1"/>
        <c:lblAlgn val="ctr"/>
        <c:lblOffset val="100"/>
        <c:noMultiLvlLbl val="0"/>
      </c:catAx>
      <c:valAx>
        <c:axId val="421939576"/>
        <c:scaling>
          <c:orientation val="minMax"/>
        </c:scaling>
        <c:delete val="0"/>
        <c:axPos val="l"/>
        <c:majorGridlines/>
        <c:numFmt formatCode="General" sourceLinked="1"/>
        <c:majorTickMark val="out"/>
        <c:minorTickMark val="none"/>
        <c:tickLblPos val="nextTo"/>
        <c:crossAx val="4219482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'L1 UC'!$L$2</c:f>
              <c:strCache>
                <c:ptCount val="1"/>
                <c:pt idx="0">
                  <c:v>Weight</c:v>
                </c:pt>
              </c:strCache>
            </c:strRef>
          </c:tx>
          <c:invertIfNegative val="0"/>
          <c:cat>
            <c:strRef>
              <c:f>('L1 UC'!$D$3,'L1 UC'!$D$5:$D$9,'L1 UC'!$D$11:$D$16)</c:f>
              <c:strCache>
                <c:ptCount val="12"/>
                <c:pt idx="0">
                  <c:v>Reconnaissance</c:v>
                </c:pt>
                <c:pt idx="1">
                  <c:v>Delivery</c:v>
                </c:pt>
                <c:pt idx="2">
                  <c:v>Exploitation</c:v>
                </c:pt>
                <c:pt idx="3">
                  <c:v>Installation</c:v>
                </c:pt>
                <c:pt idx="4">
                  <c:v>Command &amp; Control</c:v>
                </c:pt>
                <c:pt idx="5">
                  <c:v>Actions on Objectives</c:v>
                </c:pt>
                <c:pt idx="6">
                  <c:v>Fraud / Extortion</c:v>
                </c:pt>
                <c:pt idx="7">
                  <c:v>(D)DoS</c:v>
                </c:pt>
                <c:pt idx="8">
                  <c:v>Physical Access Compromise</c:v>
                </c:pt>
                <c:pt idx="9">
                  <c:v>Blacklisting</c:v>
                </c:pt>
                <c:pt idx="10">
                  <c:v>Sabotage / Destruction</c:v>
                </c:pt>
                <c:pt idx="11">
                  <c:v>Policy Violations</c:v>
                </c:pt>
              </c:strCache>
            </c:strRef>
          </c:cat>
          <c:val>
            <c:numRef>
              <c:f>('L1 UC'!$L$3,'L1 UC'!$L$5:$L$9,'L1 UC'!$L$11:$L$16)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887-4050-B71F-0AA243FA0313}"/>
            </c:ext>
          </c:extLst>
        </c:ser>
        <c:ser>
          <c:idx val="1"/>
          <c:order val="1"/>
          <c:tx>
            <c:strRef>
              <c:f>'L1 UC'!$M$2</c:f>
              <c:strCache>
                <c:ptCount val="1"/>
                <c:pt idx="0">
                  <c:v>Potential</c:v>
                </c:pt>
              </c:strCache>
            </c:strRef>
          </c:tx>
          <c:invertIfNegative val="0"/>
          <c:cat>
            <c:strRef>
              <c:f>('L1 UC'!$D$3,'L1 UC'!$D$5:$D$9,'L1 UC'!$D$11:$D$16)</c:f>
              <c:strCache>
                <c:ptCount val="12"/>
                <c:pt idx="0">
                  <c:v>Reconnaissance</c:v>
                </c:pt>
                <c:pt idx="1">
                  <c:v>Delivery</c:v>
                </c:pt>
                <c:pt idx="2">
                  <c:v>Exploitation</c:v>
                </c:pt>
                <c:pt idx="3">
                  <c:v>Installation</c:v>
                </c:pt>
                <c:pt idx="4">
                  <c:v>Command &amp; Control</c:v>
                </c:pt>
                <c:pt idx="5">
                  <c:v>Actions on Objectives</c:v>
                </c:pt>
                <c:pt idx="6">
                  <c:v>Fraud / Extortion</c:v>
                </c:pt>
                <c:pt idx="7">
                  <c:v>(D)DoS</c:v>
                </c:pt>
                <c:pt idx="8">
                  <c:v>Physical Access Compromise</c:v>
                </c:pt>
                <c:pt idx="9">
                  <c:v>Blacklisting</c:v>
                </c:pt>
                <c:pt idx="10">
                  <c:v>Sabotage / Destruction</c:v>
                </c:pt>
                <c:pt idx="11">
                  <c:v>Policy Violations</c:v>
                </c:pt>
              </c:strCache>
            </c:strRef>
          </c:cat>
          <c:val>
            <c:numRef>
              <c:f>('L1 UC'!$M$3,'L1 UC'!$M$5:$M$9,'L1 UC'!$M$11:$M$16)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8887-4050-B71F-0AA243FA0313}"/>
            </c:ext>
          </c:extLst>
        </c:ser>
        <c:dLbls>
          <c:showLegendKey val="0"/>
          <c:showVal val="0"/>
          <c:showCatName val="0"/>
          <c:showSerName val="0"/>
          <c:showPercent val="0"/>
          <c:showBubbleSize val="0"/>
        </c:dLbls>
        <c:gapWidth val="150"/>
        <c:axId val="421948592"/>
        <c:axId val="421940752"/>
      </c:barChart>
      <c:catAx>
        <c:axId val="421948592"/>
        <c:scaling>
          <c:orientation val="minMax"/>
        </c:scaling>
        <c:delete val="0"/>
        <c:axPos val="b"/>
        <c:numFmt formatCode="General" sourceLinked="0"/>
        <c:majorTickMark val="out"/>
        <c:minorTickMark val="none"/>
        <c:tickLblPos val="nextTo"/>
        <c:crossAx val="421940752"/>
        <c:crosses val="autoZero"/>
        <c:auto val="1"/>
        <c:lblAlgn val="ctr"/>
        <c:lblOffset val="100"/>
        <c:noMultiLvlLbl val="0"/>
      </c:catAx>
      <c:valAx>
        <c:axId val="421940752"/>
        <c:scaling>
          <c:orientation val="minMax"/>
          <c:max val="1"/>
          <c:min val="0"/>
        </c:scaling>
        <c:delete val="0"/>
        <c:axPos val="l"/>
        <c:majorGridlines/>
        <c:numFmt formatCode="0%" sourceLinked="1"/>
        <c:majorTickMark val="out"/>
        <c:minorTickMark val="none"/>
        <c:tickLblPos val="nextTo"/>
        <c:crossAx val="4219485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190498</xdr:rowOff>
    </xdr:from>
    <xdr:to>
      <xdr:col>2</xdr:col>
      <xdr:colOff>10532004</xdr:colOff>
      <xdr:row>40</xdr:row>
      <xdr:rowOff>180975</xdr:rowOff>
    </xdr:to>
    <xdr:pic>
      <xdr:nvPicPr>
        <xdr:cNvPr id="6" name="Afbeelding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0" y="1009648"/>
          <a:ext cx="12503679" cy="70580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571500</xdr:colOff>
      <xdr:row>2</xdr:row>
      <xdr:rowOff>85725</xdr:rowOff>
    </xdr:from>
    <xdr:to>
      <xdr:col>1</xdr:col>
      <xdr:colOff>8215909</xdr:colOff>
      <xdr:row>3</xdr:row>
      <xdr:rowOff>46425</xdr:rowOff>
    </xdr:to>
    <xdr:pic>
      <xdr:nvPicPr>
        <xdr:cNvPr id="47" name="Afbeelding 46">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1"/>
        <a:stretch>
          <a:fillRect/>
        </a:stretch>
      </xdr:blipFill>
      <xdr:spPr>
        <a:xfrm>
          <a:off x="571500" y="1495425"/>
          <a:ext cx="8254009" cy="5161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26</xdr:row>
      <xdr:rowOff>47625</xdr:rowOff>
    </xdr:from>
    <xdr:to>
      <xdr:col>2</xdr:col>
      <xdr:colOff>4686300</xdr:colOff>
      <xdr:row>56</xdr:row>
      <xdr:rowOff>180975</xdr:rowOff>
    </xdr:to>
    <xdr:pic>
      <xdr:nvPicPr>
        <xdr:cNvPr id="7" name="Afbeelding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7086600"/>
          <a:ext cx="6353175" cy="584835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597477</xdr:colOff>
      <xdr:row>4</xdr:row>
      <xdr:rowOff>86591</xdr:rowOff>
    </xdr:from>
    <xdr:to>
      <xdr:col>5</xdr:col>
      <xdr:colOff>763731</xdr:colOff>
      <xdr:row>11</xdr:row>
      <xdr:rowOff>620215</xdr:rowOff>
    </xdr:to>
    <xdr:pic>
      <xdr:nvPicPr>
        <xdr:cNvPr id="5" name="Afbeelding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597477" y="1705841"/>
          <a:ext cx="3300845" cy="42310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21167</xdr:colOff>
      <xdr:row>26</xdr:row>
      <xdr:rowOff>40215</xdr:rowOff>
    </xdr:from>
    <xdr:to>
      <xdr:col>5</xdr:col>
      <xdr:colOff>1857374</xdr:colOff>
      <xdr:row>52</xdr:row>
      <xdr:rowOff>0</xdr:rowOff>
    </xdr:to>
    <xdr:graphicFrame macro="">
      <xdr:nvGraphicFramePr>
        <xdr:cNvPr id="6" name="Chart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66674</xdr:colOff>
      <xdr:row>26</xdr:row>
      <xdr:rowOff>57150</xdr:rowOff>
    </xdr:from>
    <xdr:to>
      <xdr:col>16</xdr:col>
      <xdr:colOff>2590800</xdr:colOff>
      <xdr:row>51</xdr:row>
      <xdr:rowOff>180975</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9523</xdr:colOff>
      <xdr:row>26</xdr:row>
      <xdr:rowOff>47625</xdr:rowOff>
    </xdr:from>
    <xdr:to>
      <xdr:col>13</xdr:col>
      <xdr:colOff>2276474</xdr:colOff>
      <xdr:row>51</xdr:row>
      <xdr:rowOff>180974</xdr:rowOff>
    </xdr:to>
    <xdr:graphicFrame macro="">
      <xdr:nvGraphicFramePr>
        <xdr:cNvPr id="13" name="Grafiek 12">
          <a:extLst>
            <a:ext uri="{FF2B5EF4-FFF2-40B4-BE49-F238E27FC236}">
              <a16:creationId xmlns:a16="http://schemas.microsoft.com/office/drawing/2014/main" id="{00000000-0008-0000-04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17" Type="http://schemas.openxmlformats.org/officeDocument/2006/relationships/hyperlink" Target="https://attack.mitre.org/wiki/Technique/T1021" TargetMode="External"/><Relationship Id="rId21" Type="http://schemas.openxmlformats.org/officeDocument/2006/relationships/hyperlink" Target="https://attack.mitre.org/wiki/Technique/T1164" TargetMode="External"/><Relationship Id="rId42" Type="http://schemas.openxmlformats.org/officeDocument/2006/relationships/hyperlink" Target="https://attack.mitre.org/wiki/Technique/T1166" TargetMode="External"/><Relationship Id="rId63" Type="http://schemas.openxmlformats.org/officeDocument/2006/relationships/hyperlink" Target="https://attack.mitre.org/wiki/Technique/T1149" TargetMode="External"/><Relationship Id="rId84" Type="http://schemas.openxmlformats.org/officeDocument/2006/relationships/hyperlink" Target="https://attack.mitre.org/wiki/Technique/T1081" TargetMode="External"/><Relationship Id="rId138" Type="http://schemas.openxmlformats.org/officeDocument/2006/relationships/hyperlink" Target="https://attack.mitre.org/wiki/Technique/T1074" TargetMode="External"/><Relationship Id="rId159" Type="http://schemas.openxmlformats.org/officeDocument/2006/relationships/hyperlink" Target="https://attack.mitre.org/wiki/Technique/T1132" TargetMode="External"/><Relationship Id="rId170" Type="http://schemas.openxmlformats.org/officeDocument/2006/relationships/printerSettings" Target="../printerSettings/printerSettings6.bin"/><Relationship Id="rId107" Type="http://schemas.openxmlformats.org/officeDocument/2006/relationships/hyperlink" Target="https://attack.mitre.org/wiki/Technique/T1007" TargetMode="External"/><Relationship Id="rId11" Type="http://schemas.openxmlformats.org/officeDocument/2006/relationships/hyperlink" Target="https://attack.mitre.org/wiki/Technique/T1062" TargetMode="External"/><Relationship Id="rId32" Type="http://schemas.openxmlformats.org/officeDocument/2006/relationships/hyperlink" Target="https://attack.mitre.org/wiki/Technique/T1134" TargetMode="External"/><Relationship Id="rId53" Type="http://schemas.openxmlformats.org/officeDocument/2006/relationships/hyperlink" Target="https://attack.mitre.org/wiki/Technique/T1144" TargetMode="External"/><Relationship Id="rId74" Type="http://schemas.openxmlformats.org/officeDocument/2006/relationships/hyperlink" Target="https://attack.mitre.org/wiki/Technique/T1085" TargetMode="External"/><Relationship Id="rId128" Type="http://schemas.openxmlformats.org/officeDocument/2006/relationships/hyperlink" Target="https://attack.mitre.org/wiki/Technique/T1086" TargetMode="External"/><Relationship Id="rId149" Type="http://schemas.openxmlformats.org/officeDocument/2006/relationships/hyperlink" Target="https://attack.mitre.org/wiki/Technique/T1048" TargetMode="External"/><Relationship Id="rId5" Type="http://schemas.openxmlformats.org/officeDocument/2006/relationships/hyperlink" Target="https://attack.mitre.org/wiki/Technique/T1067" TargetMode="External"/><Relationship Id="rId95" Type="http://schemas.openxmlformats.org/officeDocument/2006/relationships/hyperlink" Target="https://attack.mitre.org/wiki/Technique/T1046" TargetMode="External"/><Relationship Id="rId160" Type="http://schemas.openxmlformats.org/officeDocument/2006/relationships/hyperlink" Target="https://attack.mitre.org/wiki/Technique/T1001" TargetMode="External"/><Relationship Id="rId22" Type="http://schemas.openxmlformats.org/officeDocument/2006/relationships/hyperlink" Target="https://attack.mitre.org/wiki/Technique/T1108" TargetMode="External"/><Relationship Id="rId43" Type="http://schemas.openxmlformats.org/officeDocument/2006/relationships/hyperlink" Target="https://attack.mitre.org/wiki/Technique/T1169" TargetMode="External"/><Relationship Id="rId64" Type="http://schemas.openxmlformats.org/officeDocument/2006/relationships/hyperlink" Target="https://attack.mitre.org/wiki/Technique/T1152" TargetMode="External"/><Relationship Id="rId118" Type="http://schemas.openxmlformats.org/officeDocument/2006/relationships/hyperlink" Target="https://attack.mitre.org/wiki/Technique/T1091" TargetMode="External"/><Relationship Id="rId139" Type="http://schemas.openxmlformats.org/officeDocument/2006/relationships/hyperlink" Target="https://attack.mitre.org/wiki/Technique/T1005" TargetMode="External"/><Relationship Id="rId85" Type="http://schemas.openxmlformats.org/officeDocument/2006/relationships/hyperlink" Target="https://attack.mitre.org/wiki/Technique/T1056" TargetMode="External"/><Relationship Id="rId150" Type="http://schemas.openxmlformats.org/officeDocument/2006/relationships/hyperlink" Target="https://attack.mitre.org/wiki/Technique/T1041" TargetMode="External"/><Relationship Id="rId12" Type="http://schemas.openxmlformats.org/officeDocument/2006/relationships/hyperlink" Target="https://attack.mitre.org/wiki/Technique/T1161" TargetMode="External"/><Relationship Id="rId33" Type="http://schemas.openxmlformats.org/officeDocument/2006/relationships/hyperlink" Target="https://attack.mitre.org/wiki/Technique/T1138" TargetMode="External"/><Relationship Id="rId108" Type="http://schemas.openxmlformats.org/officeDocument/2006/relationships/hyperlink" Target="https://attack.mitre.org/wiki/Technique/T1124" TargetMode="External"/><Relationship Id="rId129" Type="http://schemas.openxmlformats.org/officeDocument/2006/relationships/hyperlink" Target="https://attack.mitre.org/wiki/Technique/T1064" TargetMode="External"/><Relationship Id="rId54" Type="http://schemas.openxmlformats.org/officeDocument/2006/relationships/hyperlink" Target="https://attack.mitre.org/wiki/Technique/T1148" TargetMode="External"/><Relationship Id="rId70" Type="http://schemas.openxmlformats.org/officeDocument/2006/relationships/hyperlink" Target="https://attack.mitre.org/wiki/Technique/T1093" TargetMode="External"/><Relationship Id="rId75" Type="http://schemas.openxmlformats.org/officeDocument/2006/relationships/hyperlink" Target="https://attack.mitre.org/wiki/Technique/T1045" TargetMode="External"/><Relationship Id="rId91" Type="http://schemas.openxmlformats.org/officeDocument/2006/relationships/hyperlink" Target="https://attack.mitre.org/wiki/Technique/T1111" TargetMode="External"/><Relationship Id="rId96" Type="http://schemas.openxmlformats.org/officeDocument/2006/relationships/hyperlink" Target="https://attack.mitre.org/wiki/Technique/T1135" TargetMode="External"/><Relationship Id="rId140" Type="http://schemas.openxmlformats.org/officeDocument/2006/relationships/hyperlink" Target="https://attack.mitre.org/wiki/Technique/T1039" TargetMode="External"/><Relationship Id="rId145" Type="http://schemas.openxmlformats.org/officeDocument/2006/relationships/hyperlink" Target="https://attack.mitre.org/wiki/Technique/T1020" TargetMode="External"/><Relationship Id="rId161" Type="http://schemas.openxmlformats.org/officeDocument/2006/relationships/hyperlink" Target="https://attack.mitre.org/wiki/Technique/T1008" TargetMode="External"/><Relationship Id="rId166" Type="http://schemas.openxmlformats.org/officeDocument/2006/relationships/hyperlink" Target="https://attack.mitre.org/wiki/Technique/T1032" TargetMode="External"/><Relationship Id="rId1" Type="http://schemas.openxmlformats.org/officeDocument/2006/relationships/hyperlink" Target="https://attack.mitre.org/wiki/Technique/T1156" TargetMode="External"/><Relationship Id="rId6" Type="http://schemas.openxmlformats.org/officeDocument/2006/relationships/hyperlink" Target="https://attack.mitre.org/wiki/Technique/T1042" TargetMode="External"/><Relationship Id="rId23" Type="http://schemas.openxmlformats.org/officeDocument/2006/relationships/hyperlink" Target="https://attack.mitre.org/wiki/Technique/T1060" TargetMode="External"/><Relationship Id="rId28" Type="http://schemas.openxmlformats.org/officeDocument/2006/relationships/hyperlink" Target="https://attack.mitre.org/wiki/Technique/T1019" TargetMode="External"/><Relationship Id="rId49" Type="http://schemas.openxmlformats.org/officeDocument/2006/relationships/hyperlink" Target="https://attack.mitre.org/wiki/Technique/T1140" TargetMode="External"/><Relationship Id="rId114" Type="http://schemas.openxmlformats.org/officeDocument/2006/relationships/hyperlink" Target="https://attack.mitre.org/wiki/Technique/T1097" TargetMode="External"/><Relationship Id="rId119" Type="http://schemas.openxmlformats.org/officeDocument/2006/relationships/hyperlink" Target="https://attack.mitre.org/wiki/Technique/T1051" TargetMode="External"/><Relationship Id="rId44" Type="http://schemas.openxmlformats.org/officeDocument/2006/relationships/hyperlink" Target="https://attack.mitre.org/wiki/Technique/T1009" TargetMode="External"/><Relationship Id="rId60" Type="http://schemas.openxmlformats.org/officeDocument/2006/relationships/hyperlink" Target="https://attack.mitre.org/wiki/Technique/T1070" TargetMode="External"/><Relationship Id="rId65" Type="http://schemas.openxmlformats.org/officeDocument/2006/relationships/hyperlink" Target="https://attack.mitre.org/wiki/Technique/T1036" TargetMode="External"/><Relationship Id="rId81" Type="http://schemas.openxmlformats.org/officeDocument/2006/relationships/hyperlink" Target="https://attack.mitre.org/wiki/Technique/T1110" TargetMode="External"/><Relationship Id="rId86" Type="http://schemas.openxmlformats.org/officeDocument/2006/relationships/hyperlink" Target="https://attack.mitre.org/wiki/Technique/T1141" TargetMode="External"/><Relationship Id="rId130" Type="http://schemas.openxmlformats.org/officeDocument/2006/relationships/hyperlink" Target="https://attack.mitre.org/wiki/Technique/T1035" TargetMode="External"/><Relationship Id="rId135" Type="http://schemas.openxmlformats.org/officeDocument/2006/relationships/hyperlink" Target="https://attack.mitre.org/wiki/Technique/T1123" TargetMode="External"/><Relationship Id="rId151" Type="http://schemas.openxmlformats.org/officeDocument/2006/relationships/hyperlink" Target="https://attack.mitre.org/wiki/Technique/T1011" TargetMode="External"/><Relationship Id="rId156" Type="http://schemas.openxmlformats.org/officeDocument/2006/relationships/hyperlink" Target="https://attack.mitre.org/wiki/Technique/T1090" TargetMode="External"/><Relationship Id="rId13" Type="http://schemas.openxmlformats.org/officeDocument/2006/relationships/hyperlink" Target="https://attack.mitre.org/wiki/Technique/T1159" TargetMode="External"/><Relationship Id="rId18" Type="http://schemas.openxmlformats.org/officeDocument/2006/relationships/hyperlink" Target="https://attack.mitre.org/wiki/Technique/T1050" TargetMode="External"/><Relationship Id="rId39" Type="http://schemas.openxmlformats.org/officeDocument/2006/relationships/hyperlink" Target="https://attack.mitre.org/wiki/Technique/T1034" TargetMode="External"/><Relationship Id="rId109" Type="http://schemas.openxmlformats.org/officeDocument/2006/relationships/hyperlink" Target="https://attack.mitre.org/wiki/Technique/T1155" TargetMode="External"/><Relationship Id="rId34" Type="http://schemas.openxmlformats.org/officeDocument/2006/relationships/hyperlink" Target="https://attack.mitre.org/wiki/Technique/T1088" TargetMode="External"/><Relationship Id="rId50" Type="http://schemas.openxmlformats.org/officeDocument/2006/relationships/hyperlink" Target="https://attack.mitre.org/wiki/Technique/T1089" TargetMode="External"/><Relationship Id="rId55" Type="http://schemas.openxmlformats.org/officeDocument/2006/relationships/hyperlink" Target="https://attack.mitre.org/wiki/Technique/T1158" TargetMode="External"/><Relationship Id="rId76" Type="http://schemas.openxmlformats.org/officeDocument/2006/relationships/hyperlink" Target="https://attack.mitre.org/wiki/Technique/T1099" TargetMode="External"/><Relationship Id="rId97" Type="http://schemas.openxmlformats.org/officeDocument/2006/relationships/hyperlink" Target="https://attack.mitre.org/wiki/Technique/T1120" TargetMode="External"/><Relationship Id="rId104" Type="http://schemas.openxmlformats.org/officeDocument/2006/relationships/hyperlink" Target="https://attack.mitre.org/wiki/Technique/T1016" TargetMode="External"/><Relationship Id="rId120" Type="http://schemas.openxmlformats.org/officeDocument/2006/relationships/hyperlink" Target="https://attack.mitre.org/wiki/Technique/T1080" TargetMode="External"/><Relationship Id="rId125" Type="http://schemas.openxmlformats.org/officeDocument/2006/relationships/hyperlink" Target="https://attack.mitre.org/wiki/Technique/T1106" TargetMode="External"/><Relationship Id="rId141" Type="http://schemas.openxmlformats.org/officeDocument/2006/relationships/hyperlink" Target="https://attack.mitre.org/wiki/Technique/T1025" TargetMode="External"/><Relationship Id="rId146" Type="http://schemas.openxmlformats.org/officeDocument/2006/relationships/hyperlink" Target="https://attack.mitre.org/wiki/Technique/T1002" TargetMode="External"/><Relationship Id="rId167" Type="http://schemas.openxmlformats.org/officeDocument/2006/relationships/hyperlink" Target="https://attack.mitre.org/wiki/Technique/T1095" TargetMode="External"/><Relationship Id="rId7" Type="http://schemas.openxmlformats.org/officeDocument/2006/relationships/hyperlink" Target="https://attack.mitre.org/wiki/Technique/T1109" TargetMode="External"/><Relationship Id="rId71" Type="http://schemas.openxmlformats.org/officeDocument/2006/relationships/hyperlink" Target="https://attack.mitre.org/wiki/Technique/T1121" TargetMode="External"/><Relationship Id="rId92" Type="http://schemas.openxmlformats.org/officeDocument/2006/relationships/hyperlink" Target="https://attack.mitre.org/wiki/Technique/T1087" TargetMode="External"/><Relationship Id="rId162" Type="http://schemas.openxmlformats.org/officeDocument/2006/relationships/hyperlink" Target="https://attack.mitre.org/wiki/Technique/T1104" TargetMode="External"/><Relationship Id="rId2" Type="http://schemas.openxmlformats.org/officeDocument/2006/relationships/hyperlink" Target="https://attack.mitre.org/wiki/Technique/T1015" TargetMode="External"/><Relationship Id="rId29" Type="http://schemas.openxmlformats.org/officeDocument/2006/relationships/hyperlink" Target="https://attack.mitre.org/wiki/Technique/T1100" TargetMode="External"/><Relationship Id="rId24" Type="http://schemas.openxmlformats.org/officeDocument/2006/relationships/hyperlink" Target="https://attack.mitre.org/wiki/Technique/T1101" TargetMode="External"/><Relationship Id="rId40" Type="http://schemas.openxmlformats.org/officeDocument/2006/relationships/hyperlink" Target="https://attack.mitre.org/wiki/Technique/T1150" TargetMode="External"/><Relationship Id="rId45" Type="http://schemas.openxmlformats.org/officeDocument/2006/relationships/hyperlink" Target="https://attack.mitre.org/wiki/Technique/T1146" TargetMode="External"/><Relationship Id="rId66" Type="http://schemas.openxmlformats.org/officeDocument/2006/relationships/hyperlink" Target="https://attack.mitre.org/wiki/Technique/T1112" TargetMode="External"/><Relationship Id="rId87" Type="http://schemas.openxmlformats.org/officeDocument/2006/relationships/hyperlink" Target="https://attack.mitre.org/wiki/Technique/T1142" TargetMode="External"/><Relationship Id="rId110" Type="http://schemas.openxmlformats.org/officeDocument/2006/relationships/hyperlink" Target="https://attack.mitre.org/wiki/Technique/T1017" TargetMode="External"/><Relationship Id="rId115" Type="http://schemas.openxmlformats.org/officeDocument/2006/relationships/hyperlink" Target="https://attack.mitre.org/wiki/Technique/T1076" TargetMode="External"/><Relationship Id="rId131" Type="http://schemas.openxmlformats.org/officeDocument/2006/relationships/hyperlink" Target="https://attack.mitre.org/wiki/Technique/T1153" TargetMode="External"/><Relationship Id="rId136" Type="http://schemas.openxmlformats.org/officeDocument/2006/relationships/hyperlink" Target="https://attack.mitre.org/wiki/Technique/T1119" TargetMode="External"/><Relationship Id="rId157" Type="http://schemas.openxmlformats.org/officeDocument/2006/relationships/hyperlink" Target="https://attack.mitre.org/wiki/Technique/T1094" TargetMode="External"/><Relationship Id="rId61" Type="http://schemas.openxmlformats.org/officeDocument/2006/relationships/hyperlink" Target="https://attack.mitre.org/wiki/Technique/T1130" TargetMode="External"/><Relationship Id="rId82" Type="http://schemas.openxmlformats.org/officeDocument/2006/relationships/hyperlink" Target="https://attack.mitre.org/wiki/Technique/T1136" TargetMode="External"/><Relationship Id="rId152" Type="http://schemas.openxmlformats.org/officeDocument/2006/relationships/hyperlink" Target="https://attack.mitre.org/wiki/Technique/T1052" TargetMode="External"/><Relationship Id="rId19" Type="http://schemas.openxmlformats.org/officeDocument/2006/relationships/hyperlink" Target="https://attack.mitre.org/wiki/Technique/T1137" TargetMode="External"/><Relationship Id="rId14" Type="http://schemas.openxmlformats.org/officeDocument/2006/relationships/hyperlink" Target="https://attack.mitre.org/wiki/Technique/T1013" TargetMode="External"/><Relationship Id="rId30" Type="http://schemas.openxmlformats.org/officeDocument/2006/relationships/hyperlink" Target="https://attack.mitre.org/wiki/Technique/T1084" TargetMode="External"/><Relationship Id="rId35" Type="http://schemas.openxmlformats.org/officeDocument/2006/relationships/hyperlink" Target="https://attack.mitre.org/wiki/Technique/T1038" TargetMode="External"/><Relationship Id="rId56" Type="http://schemas.openxmlformats.org/officeDocument/2006/relationships/hyperlink" Target="https://attack.mitre.org/wiki/Technique/T1147" TargetMode="External"/><Relationship Id="rId77" Type="http://schemas.openxmlformats.org/officeDocument/2006/relationships/hyperlink" Target="https://attack.mitre.org/wiki/Technique/T1127" TargetMode="External"/><Relationship Id="rId100" Type="http://schemas.openxmlformats.org/officeDocument/2006/relationships/hyperlink" Target="https://attack.mitre.org/wiki/Technique/T1012" TargetMode="External"/><Relationship Id="rId105" Type="http://schemas.openxmlformats.org/officeDocument/2006/relationships/hyperlink" Target="https://attack.mitre.org/wiki/Technique/T1049" TargetMode="External"/><Relationship Id="rId126" Type="http://schemas.openxmlformats.org/officeDocument/2006/relationships/hyperlink" Target="https://attack.mitre.org/wiki/Technique/T1129" TargetMode="External"/><Relationship Id="rId147" Type="http://schemas.openxmlformats.org/officeDocument/2006/relationships/hyperlink" Target="https://attack.mitre.org/wiki/Technique/T1022" TargetMode="External"/><Relationship Id="rId168" Type="http://schemas.openxmlformats.org/officeDocument/2006/relationships/hyperlink" Target="https://attack.mitre.org/wiki/Technique/T1065" TargetMode="External"/><Relationship Id="rId8" Type="http://schemas.openxmlformats.org/officeDocument/2006/relationships/hyperlink" Target="https://attack.mitre.org/wiki/Technique/T1122" TargetMode="External"/><Relationship Id="rId51" Type="http://schemas.openxmlformats.org/officeDocument/2006/relationships/hyperlink" Target="https://attack.mitre.org/wiki/Technique/T1107" TargetMode="External"/><Relationship Id="rId72" Type="http://schemas.openxmlformats.org/officeDocument/2006/relationships/hyperlink" Target="https://attack.mitre.org/wiki/Technique/T1117" TargetMode="External"/><Relationship Id="rId93" Type="http://schemas.openxmlformats.org/officeDocument/2006/relationships/hyperlink" Target="https://attack.mitre.org/wiki/Technique/T1010" TargetMode="External"/><Relationship Id="rId98" Type="http://schemas.openxmlformats.org/officeDocument/2006/relationships/hyperlink" Target="https://attack.mitre.org/wiki/Technique/T1069" TargetMode="External"/><Relationship Id="rId121" Type="http://schemas.openxmlformats.org/officeDocument/2006/relationships/hyperlink" Target="https://attack.mitre.org/wiki/Technique/T1072" TargetMode="External"/><Relationship Id="rId142" Type="http://schemas.openxmlformats.org/officeDocument/2006/relationships/hyperlink" Target="https://attack.mitre.org/wiki/Technique/T1114" TargetMode="External"/><Relationship Id="rId163" Type="http://schemas.openxmlformats.org/officeDocument/2006/relationships/hyperlink" Target="https://attack.mitre.org/wiki/Technique/T1026" TargetMode="External"/><Relationship Id="rId3" Type="http://schemas.openxmlformats.org/officeDocument/2006/relationships/hyperlink" Target="https://attack.mitre.org/wiki/Technique/T1103" TargetMode="External"/><Relationship Id="rId25" Type="http://schemas.openxmlformats.org/officeDocument/2006/relationships/hyperlink" Target="https://attack.mitre.org/wiki/Technique/T1058" TargetMode="External"/><Relationship Id="rId46" Type="http://schemas.openxmlformats.org/officeDocument/2006/relationships/hyperlink" Target="https://attack.mitre.org/wiki/Technique/T1116" TargetMode="External"/><Relationship Id="rId67" Type="http://schemas.openxmlformats.org/officeDocument/2006/relationships/hyperlink" Target="https://attack.mitre.org/wiki/Technique/T1096" TargetMode="External"/><Relationship Id="rId116" Type="http://schemas.openxmlformats.org/officeDocument/2006/relationships/hyperlink" Target="https://attack.mitre.org/wiki/Technique/T1105" TargetMode="External"/><Relationship Id="rId137" Type="http://schemas.openxmlformats.org/officeDocument/2006/relationships/hyperlink" Target="https://attack.mitre.org/wiki/Technique/T1115" TargetMode="External"/><Relationship Id="rId158" Type="http://schemas.openxmlformats.org/officeDocument/2006/relationships/hyperlink" Target="https://attack.mitre.org/wiki/Technique/T1024" TargetMode="External"/><Relationship Id="rId20" Type="http://schemas.openxmlformats.org/officeDocument/2006/relationships/hyperlink" Target="https://attack.mitre.org/wiki/Technique/T1163" TargetMode="External"/><Relationship Id="rId41" Type="http://schemas.openxmlformats.org/officeDocument/2006/relationships/hyperlink" Target="https://attack.mitre.org/wiki/Technique/T1053" TargetMode="External"/><Relationship Id="rId62" Type="http://schemas.openxmlformats.org/officeDocument/2006/relationships/hyperlink" Target="https://attack.mitre.org/wiki/Technique/T1118" TargetMode="External"/><Relationship Id="rId83" Type="http://schemas.openxmlformats.org/officeDocument/2006/relationships/hyperlink" Target="https://attack.mitre.org/wiki/Technique/T1003" TargetMode="External"/><Relationship Id="rId88" Type="http://schemas.openxmlformats.org/officeDocument/2006/relationships/hyperlink" Target="https://attack.mitre.org/wiki/Technique/T1040" TargetMode="External"/><Relationship Id="rId111" Type="http://schemas.openxmlformats.org/officeDocument/2006/relationships/hyperlink" Target="https://attack.mitre.org/wiki/Technique/T1068" TargetMode="External"/><Relationship Id="rId132" Type="http://schemas.openxmlformats.org/officeDocument/2006/relationships/hyperlink" Target="https://attack.mitre.org/wiki/Technique/T1151" TargetMode="External"/><Relationship Id="rId153" Type="http://schemas.openxmlformats.org/officeDocument/2006/relationships/hyperlink" Target="https://attack.mitre.org/wiki/Technique/T1029" TargetMode="External"/><Relationship Id="rId15" Type="http://schemas.openxmlformats.org/officeDocument/2006/relationships/hyperlink" Target="https://attack.mitre.org/wiki/Technique/T1162" TargetMode="External"/><Relationship Id="rId36" Type="http://schemas.openxmlformats.org/officeDocument/2006/relationships/hyperlink" Target="https://attack.mitre.org/wiki/Technique/T1157" TargetMode="External"/><Relationship Id="rId57" Type="http://schemas.openxmlformats.org/officeDocument/2006/relationships/hyperlink" Target="https://attack.mitre.org/wiki/Technique/T1143" TargetMode="External"/><Relationship Id="rId106" Type="http://schemas.openxmlformats.org/officeDocument/2006/relationships/hyperlink" Target="https://attack.mitre.org/wiki/Technique/T1033" TargetMode="External"/><Relationship Id="rId127" Type="http://schemas.openxmlformats.org/officeDocument/2006/relationships/hyperlink" Target="https://attack.mitre.org/wiki/Technique/T1061" TargetMode="External"/><Relationship Id="rId10" Type="http://schemas.openxmlformats.org/officeDocument/2006/relationships/hyperlink" Target="https://attack.mitre.org/wiki/Technique/T1133" TargetMode="External"/><Relationship Id="rId31" Type="http://schemas.openxmlformats.org/officeDocument/2006/relationships/hyperlink" Target="https://attack.mitre.org/wiki/Technique/T1004" TargetMode="External"/><Relationship Id="rId52" Type="http://schemas.openxmlformats.org/officeDocument/2006/relationships/hyperlink" Target="https://attack.mitre.org/wiki/Technique/T1006" TargetMode="External"/><Relationship Id="rId73" Type="http://schemas.openxmlformats.org/officeDocument/2006/relationships/hyperlink" Target="https://attack.mitre.org/wiki/Technique/T1014" TargetMode="External"/><Relationship Id="rId78" Type="http://schemas.openxmlformats.org/officeDocument/2006/relationships/hyperlink" Target="https://attack.mitre.org/wiki/Technique/T1078" TargetMode="External"/><Relationship Id="rId94" Type="http://schemas.openxmlformats.org/officeDocument/2006/relationships/hyperlink" Target="https://attack.mitre.org/wiki/Technique/T1083" TargetMode="External"/><Relationship Id="rId99" Type="http://schemas.openxmlformats.org/officeDocument/2006/relationships/hyperlink" Target="https://attack.mitre.org/wiki/Technique/T1057" TargetMode="External"/><Relationship Id="rId101" Type="http://schemas.openxmlformats.org/officeDocument/2006/relationships/hyperlink" Target="https://attack.mitre.org/wiki/Technique/T1018" TargetMode="External"/><Relationship Id="rId122" Type="http://schemas.openxmlformats.org/officeDocument/2006/relationships/hyperlink" Target="https://attack.mitre.org/wiki/Technique/T1077" TargetMode="External"/><Relationship Id="rId143" Type="http://schemas.openxmlformats.org/officeDocument/2006/relationships/hyperlink" Target="https://attack.mitre.org/wiki/Technique/T1113" TargetMode="External"/><Relationship Id="rId148" Type="http://schemas.openxmlformats.org/officeDocument/2006/relationships/hyperlink" Target="https://attack.mitre.org/wiki/Technique/T1030" TargetMode="External"/><Relationship Id="rId164" Type="http://schemas.openxmlformats.org/officeDocument/2006/relationships/hyperlink" Target="https://attack.mitre.org/wiki/Technique/T1079" TargetMode="External"/><Relationship Id="rId169" Type="http://schemas.openxmlformats.org/officeDocument/2006/relationships/hyperlink" Target="https://attack.mitre.org/wiki/Technique/T1102" TargetMode="External"/><Relationship Id="rId4" Type="http://schemas.openxmlformats.org/officeDocument/2006/relationships/hyperlink" Target="https://attack.mitre.org/wiki/Technique/T1131" TargetMode="External"/><Relationship Id="rId9" Type="http://schemas.openxmlformats.org/officeDocument/2006/relationships/hyperlink" Target="https://attack.mitre.org/wiki/Technique/T1168" TargetMode="External"/><Relationship Id="rId26" Type="http://schemas.openxmlformats.org/officeDocument/2006/relationships/hyperlink" Target="https://attack.mitre.org/wiki/Technique/T1023" TargetMode="External"/><Relationship Id="rId47" Type="http://schemas.openxmlformats.org/officeDocument/2006/relationships/hyperlink" Target="https://attack.mitre.org/wiki/Technique/T1055" TargetMode="External"/><Relationship Id="rId68" Type="http://schemas.openxmlformats.org/officeDocument/2006/relationships/hyperlink" Target="https://attack.mitre.org/wiki/Technique/T1126" TargetMode="External"/><Relationship Id="rId89" Type="http://schemas.openxmlformats.org/officeDocument/2006/relationships/hyperlink" Target="https://attack.mitre.org/wiki/Technique/T1145" TargetMode="External"/><Relationship Id="rId112" Type="http://schemas.openxmlformats.org/officeDocument/2006/relationships/hyperlink" Target="https://attack.mitre.org/wiki/Technique/T1037" TargetMode="External"/><Relationship Id="rId133" Type="http://schemas.openxmlformats.org/officeDocument/2006/relationships/hyperlink" Target="https://attack.mitre.org/wiki/Technique/T1154" TargetMode="External"/><Relationship Id="rId154" Type="http://schemas.openxmlformats.org/officeDocument/2006/relationships/hyperlink" Target="https://attack.mitre.org/wiki/Technique/T1043" TargetMode="External"/><Relationship Id="rId16" Type="http://schemas.openxmlformats.org/officeDocument/2006/relationships/hyperlink" Target="https://attack.mitre.org/wiki/Technique/T1031" TargetMode="External"/><Relationship Id="rId37" Type="http://schemas.openxmlformats.org/officeDocument/2006/relationships/hyperlink" Target="https://attack.mitre.org/wiki/Technique/T1044" TargetMode="External"/><Relationship Id="rId58" Type="http://schemas.openxmlformats.org/officeDocument/2006/relationships/hyperlink" Target="https://attack.mitre.org/wiki/Technique/T1054" TargetMode="External"/><Relationship Id="rId79" Type="http://schemas.openxmlformats.org/officeDocument/2006/relationships/hyperlink" Target="https://attack.mitre.org/wiki/Technique/T1098" TargetMode="External"/><Relationship Id="rId102" Type="http://schemas.openxmlformats.org/officeDocument/2006/relationships/hyperlink" Target="https://attack.mitre.org/wiki/Technique/T1063" TargetMode="External"/><Relationship Id="rId123" Type="http://schemas.openxmlformats.org/officeDocument/2006/relationships/hyperlink" Target="https://attack.mitre.org/wiki/Technique/T1028" TargetMode="External"/><Relationship Id="rId144" Type="http://schemas.openxmlformats.org/officeDocument/2006/relationships/hyperlink" Target="https://attack.mitre.org/wiki/Technique/T1125" TargetMode="External"/><Relationship Id="rId90" Type="http://schemas.openxmlformats.org/officeDocument/2006/relationships/hyperlink" Target="https://attack.mitre.org/wiki/Technique/T1167" TargetMode="External"/><Relationship Id="rId165" Type="http://schemas.openxmlformats.org/officeDocument/2006/relationships/hyperlink" Target="https://attack.mitre.org/wiki/Technique/T1071" TargetMode="External"/><Relationship Id="rId27" Type="http://schemas.openxmlformats.org/officeDocument/2006/relationships/hyperlink" Target="https://attack.mitre.org/wiki/Technique/T1165" TargetMode="External"/><Relationship Id="rId48" Type="http://schemas.openxmlformats.org/officeDocument/2006/relationships/hyperlink" Target="https://attack.mitre.org/wiki/Technique/T1073" TargetMode="External"/><Relationship Id="rId69" Type="http://schemas.openxmlformats.org/officeDocument/2006/relationships/hyperlink" Target="https://attack.mitre.org/wiki/Technique/T1027" TargetMode="External"/><Relationship Id="rId113" Type="http://schemas.openxmlformats.org/officeDocument/2006/relationships/hyperlink" Target="https://attack.mitre.org/wiki/Technique/T1075" TargetMode="External"/><Relationship Id="rId134" Type="http://schemas.openxmlformats.org/officeDocument/2006/relationships/hyperlink" Target="https://attack.mitre.org/wiki/Technique/T1047" TargetMode="External"/><Relationship Id="rId80" Type="http://schemas.openxmlformats.org/officeDocument/2006/relationships/hyperlink" Target="https://attack.mitre.org/wiki/Technique/T1139" TargetMode="External"/><Relationship Id="rId155" Type="http://schemas.openxmlformats.org/officeDocument/2006/relationships/hyperlink" Target="https://attack.mitre.org/wiki/Technique/T1092" TargetMode="External"/><Relationship Id="rId17" Type="http://schemas.openxmlformats.org/officeDocument/2006/relationships/hyperlink" Target="https://attack.mitre.org/wiki/Technique/T1128" TargetMode="External"/><Relationship Id="rId38" Type="http://schemas.openxmlformats.org/officeDocument/2006/relationships/hyperlink" Target="https://attack.mitre.org/wiki/Technique/T1160" TargetMode="External"/><Relationship Id="rId59" Type="http://schemas.openxmlformats.org/officeDocument/2006/relationships/hyperlink" Target="https://attack.mitre.org/wiki/Technique/T1066" TargetMode="External"/><Relationship Id="rId103" Type="http://schemas.openxmlformats.org/officeDocument/2006/relationships/hyperlink" Target="https://attack.mitre.org/wiki/Technique/T1082" TargetMode="External"/><Relationship Id="rId124" Type="http://schemas.openxmlformats.org/officeDocument/2006/relationships/hyperlink" Target="https://attack.mitre.org/wiki/Technique/T1059"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C41"/>
  <sheetViews>
    <sheetView showRowColHeaders="0" tabSelected="1" workbookViewId="0">
      <selection activeCell="A41" sqref="A41"/>
    </sheetView>
  </sheetViews>
  <sheetFormatPr defaultColWidth="0" defaultRowHeight="15" zeroHeight="1"/>
  <cols>
    <col min="1" max="1" width="12.42578125" customWidth="1"/>
    <col min="2" max="2" width="17.140625" customWidth="1"/>
    <col min="3" max="3" width="158" customWidth="1"/>
    <col min="4" max="16384" width="9.140625" hidden="1"/>
  </cols>
  <sheetData>
    <row r="1" spans="1:3" ht="34.5" customHeight="1">
      <c r="A1" s="46" t="s">
        <v>0</v>
      </c>
      <c r="B1" s="46"/>
      <c r="C1" s="13"/>
    </row>
    <row r="2" spans="1:3" s="5" customFormat="1" ht="14.25" customHeight="1">
      <c r="A2" s="46"/>
      <c r="B2" s="46"/>
      <c r="C2" s="13"/>
    </row>
    <row r="3" spans="1:3" ht="15.75">
      <c r="A3" s="71" t="s">
        <v>1</v>
      </c>
      <c r="B3" s="71" t="s">
        <v>2</v>
      </c>
      <c r="C3" s="13"/>
    </row>
    <row r="4" spans="1:3" ht="15.75">
      <c r="A4" s="71" t="s">
        <v>3</v>
      </c>
      <c r="B4" s="71" t="s">
        <v>4</v>
      </c>
      <c r="C4" s="13"/>
    </row>
    <row r="5" spans="1:3" ht="15.75">
      <c r="A5" s="71" t="s">
        <v>5</v>
      </c>
      <c r="B5" s="71"/>
      <c r="C5" s="45"/>
    </row>
    <row r="6" spans="1:3">
      <c r="A6" s="45"/>
      <c r="B6" s="45"/>
      <c r="C6" s="45"/>
    </row>
    <row r="7" spans="1:3">
      <c r="A7" s="45"/>
      <c r="B7" s="45"/>
      <c r="C7" s="45"/>
    </row>
    <row r="8" spans="1:3">
      <c r="A8" s="45"/>
      <c r="B8" s="45"/>
      <c r="C8" s="45"/>
    </row>
    <row r="9" spans="1:3">
      <c r="A9" s="45"/>
      <c r="B9" s="45"/>
      <c r="C9" s="45"/>
    </row>
    <row r="10" spans="1:3">
      <c r="A10" s="45"/>
      <c r="B10" s="45"/>
      <c r="C10" s="45"/>
    </row>
    <row r="11" spans="1:3">
      <c r="A11" s="45"/>
      <c r="B11" s="45"/>
      <c r="C11" s="45"/>
    </row>
    <row r="12" spans="1:3">
      <c r="A12" s="45"/>
      <c r="B12" s="45"/>
      <c r="C12" s="45"/>
    </row>
    <row r="13" spans="1:3">
      <c r="A13" s="45"/>
      <c r="B13" s="45"/>
      <c r="C13" s="45"/>
    </row>
    <row r="14" spans="1:3">
      <c r="A14" s="45"/>
      <c r="B14" s="45"/>
      <c r="C14" s="45"/>
    </row>
    <row r="15" spans="1:3">
      <c r="A15" s="45"/>
      <c r="B15" s="45"/>
      <c r="C15" s="45"/>
    </row>
    <row r="16" spans="1:3">
      <c r="A16" s="45"/>
      <c r="B16" s="45"/>
      <c r="C16" s="45"/>
    </row>
    <row r="17" spans="1:3">
      <c r="A17" s="45"/>
      <c r="B17" s="45"/>
      <c r="C17" s="45"/>
    </row>
    <row r="18" spans="1:3">
      <c r="A18" s="45"/>
      <c r="B18" s="45"/>
      <c r="C18" s="45"/>
    </row>
    <row r="19" spans="1:3">
      <c r="A19" s="45"/>
      <c r="B19" s="45"/>
      <c r="C19" s="45"/>
    </row>
    <row r="20" spans="1:3">
      <c r="A20" s="45"/>
      <c r="B20" s="45"/>
      <c r="C20" s="45"/>
    </row>
    <row r="21" spans="1:3">
      <c r="A21" s="45"/>
      <c r="B21" s="45"/>
      <c r="C21" s="45"/>
    </row>
    <row r="22" spans="1:3">
      <c r="A22" s="45"/>
      <c r="B22" s="45"/>
      <c r="C22" s="45"/>
    </row>
    <row r="23" spans="1:3">
      <c r="A23" s="45"/>
      <c r="B23" s="45"/>
      <c r="C23" s="45"/>
    </row>
    <row r="24" spans="1:3">
      <c r="A24" s="45"/>
      <c r="B24" s="45"/>
      <c r="C24" s="45"/>
    </row>
    <row r="25" spans="1:3">
      <c r="A25" s="45"/>
      <c r="B25" s="45"/>
      <c r="C25" s="45"/>
    </row>
    <row r="26" spans="1:3">
      <c r="A26" s="45"/>
      <c r="B26" s="45"/>
      <c r="C26" s="45"/>
    </row>
    <row r="27" spans="1:3">
      <c r="A27" s="45"/>
      <c r="B27" s="45"/>
      <c r="C27" s="45"/>
    </row>
    <row r="28" spans="1:3">
      <c r="A28" s="45"/>
      <c r="B28" s="45"/>
      <c r="C28" s="45"/>
    </row>
    <row r="29" spans="1:3">
      <c r="A29" s="45"/>
      <c r="B29" s="45"/>
      <c r="C29" s="45"/>
    </row>
    <row r="30" spans="1:3">
      <c r="A30" s="45"/>
      <c r="B30" s="45"/>
      <c r="C30" s="45"/>
    </row>
    <row r="31" spans="1:3">
      <c r="A31" s="45"/>
      <c r="B31" s="45"/>
      <c r="C31" s="45"/>
    </row>
    <row r="32" spans="1:3">
      <c r="A32" s="45"/>
      <c r="B32" s="45"/>
      <c r="C32" s="45"/>
    </row>
    <row r="33" spans="1:3">
      <c r="A33" s="45"/>
      <c r="B33" s="45"/>
      <c r="C33" s="45"/>
    </row>
    <row r="34" spans="1:3">
      <c r="A34" s="45"/>
      <c r="B34" s="45"/>
      <c r="C34" s="45"/>
    </row>
    <row r="35" spans="1:3">
      <c r="A35" s="45"/>
      <c r="B35" s="45"/>
      <c r="C35" s="45"/>
    </row>
    <row r="36" spans="1:3">
      <c r="A36" s="45"/>
      <c r="B36" s="45"/>
      <c r="C36" s="45"/>
    </row>
    <row r="37" spans="1:3">
      <c r="A37" s="45"/>
      <c r="B37" s="45"/>
      <c r="C37" s="45"/>
    </row>
    <row r="38" spans="1:3">
      <c r="A38" s="45"/>
      <c r="B38" s="45"/>
      <c r="C38" s="45"/>
    </row>
    <row r="39" spans="1:3">
      <c r="A39" s="45"/>
      <c r="B39" s="45"/>
      <c r="C39" s="45"/>
    </row>
    <row r="40" spans="1:3">
      <c r="A40" s="45"/>
      <c r="B40" s="45"/>
      <c r="C40" s="45"/>
    </row>
    <row r="41" spans="1:3">
      <c r="A41" s="45"/>
      <c r="B41" s="45"/>
      <c r="C41" s="4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sheetPr>
  <dimension ref="A1:U42"/>
  <sheetViews>
    <sheetView showRowColHeaders="0" workbookViewId="0">
      <selection activeCell="A4" sqref="A4"/>
    </sheetView>
  </sheetViews>
  <sheetFormatPr defaultColWidth="0" defaultRowHeight="15" zeroHeight="1"/>
  <cols>
    <col min="1" max="1" width="9.140625" customWidth="1"/>
    <col min="2" max="2" width="125.7109375" customWidth="1"/>
    <col min="3" max="3" width="9.140625" customWidth="1"/>
    <col min="4" max="20" width="9.140625" hidden="1" customWidth="1"/>
    <col min="21" max="21" width="0" hidden="1" customWidth="1"/>
    <col min="22" max="16384" width="9.140625" hidden="1"/>
  </cols>
  <sheetData>
    <row r="1" spans="1:20" ht="34.5" customHeight="1">
      <c r="A1" s="50"/>
      <c r="B1" s="76" t="s">
        <v>6</v>
      </c>
      <c r="C1" s="49"/>
      <c r="D1" s="44"/>
      <c r="E1" s="44"/>
      <c r="F1" s="44"/>
      <c r="G1" s="44"/>
      <c r="H1" s="44"/>
      <c r="I1" s="44"/>
      <c r="J1" s="44"/>
      <c r="K1" s="44"/>
      <c r="L1" s="44"/>
      <c r="M1" s="44"/>
      <c r="N1" s="44"/>
      <c r="O1" s="44"/>
      <c r="P1" s="14"/>
      <c r="Q1" s="14"/>
      <c r="R1" s="14"/>
      <c r="S1" s="14"/>
      <c r="T1" s="14"/>
    </row>
    <row r="2" spans="1:20" ht="76.5" customHeight="1">
      <c r="A2" s="51"/>
      <c r="B2" s="55" t="s">
        <v>7</v>
      </c>
      <c r="C2" s="52"/>
      <c r="D2" s="39"/>
      <c r="E2" s="39"/>
      <c r="F2" s="39"/>
      <c r="G2" s="39"/>
      <c r="H2" s="39"/>
      <c r="I2" s="39"/>
      <c r="J2" s="39"/>
      <c r="K2" s="39"/>
      <c r="L2" s="39"/>
      <c r="M2" s="39"/>
      <c r="N2" s="39"/>
      <c r="O2" s="39"/>
      <c r="P2" s="39"/>
      <c r="Q2" s="39"/>
      <c r="R2" s="39"/>
      <c r="S2" s="14"/>
      <c r="T2" s="14"/>
    </row>
    <row r="3" spans="1:20" ht="409.5" customHeight="1">
      <c r="A3" s="51"/>
      <c r="B3" s="51"/>
      <c r="C3" s="51"/>
      <c r="D3" s="14"/>
      <c r="E3" s="14"/>
      <c r="F3" s="14"/>
      <c r="G3" s="14"/>
      <c r="H3" s="14"/>
      <c r="I3" s="14"/>
      <c r="J3" s="14"/>
      <c r="K3" s="14"/>
      <c r="L3" s="14"/>
      <c r="M3" s="14"/>
      <c r="N3" s="14"/>
      <c r="O3" s="14"/>
      <c r="P3" s="14"/>
      <c r="Q3" s="14"/>
      <c r="R3" s="14"/>
      <c r="S3" s="14"/>
      <c r="T3" s="14"/>
    </row>
    <row r="4" spans="1:20">
      <c r="A4" s="51"/>
      <c r="B4" s="51"/>
      <c r="C4" s="51"/>
      <c r="D4" s="14"/>
      <c r="E4" s="14"/>
      <c r="F4" s="14"/>
      <c r="G4" s="14"/>
      <c r="H4" s="14"/>
      <c r="I4" s="14"/>
      <c r="J4" s="14"/>
      <c r="K4" s="14"/>
      <c r="L4" s="14"/>
      <c r="M4" s="14"/>
      <c r="N4" s="14"/>
      <c r="O4" s="14"/>
      <c r="P4" s="14"/>
      <c r="Q4" s="14"/>
      <c r="R4" s="14"/>
      <c r="S4" s="14"/>
      <c r="T4" s="14"/>
    </row>
    <row r="5" spans="1:20" hidden="1">
      <c r="A5" s="14"/>
      <c r="B5" s="14"/>
      <c r="C5" s="14"/>
      <c r="D5" s="14"/>
      <c r="E5" s="14"/>
      <c r="F5" s="14"/>
      <c r="G5" s="14"/>
      <c r="H5" s="14"/>
      <c r="I5" s="14"/>
      <c r="J5" s="14"/>
      <c r="K5" s="14"/>
      <c r="L5" s="14"/>
      <c r="M5" s="14"/>
      <c r="N5" s="14"/>
      <c r="O5" s="14"/>
      <c r="P5" s="14"/>
      <c r="Q5" s="14"/>
      <c r="R5" s="14"/>
      <c r="S5" s="14"/>
      <c r="T5" s="14"/>
    </row>
    <row r="6" spans="1:20" hidden="1">
      <c r="A6" s="14"/>
      <c r="B6" s="14"/>
      <c r="C6" s="14"/>
      <c r="D6" s="14"/>
      <c r="E6" s="14"/>
      <c r="F6" s="14"/>
      <c r="G6" s="14"/>
      <c r="H6" s="14"/>
      <c r="I6" s="14"/>
      <c r="J6" s="14"/>
      <c r="K6" s="14"/>
      <c r="L6" s="14"/>
      <c r="M6" s="14"/>
      <c r="N6" s="14"/>
      <c r="O6" s="14"/>
      <c r="P6" s="14"/>
      <c r="Q6" s="14"/>
      <c r="R6" s="14"/>
      <c r="S6" s="14"/>
      <c r="T6" s="14"/>
    </row>
    <row r="7" spans="1:20" hidden="1">
      <c r="A7" s="14"/>
      <c r="B7" s="14"/>
      <c r="C7" s="14"/>
      <c r="D7" s="14"/>
      <c r="E7" s="14"/>
      <c r="F7" s="14"/>
      <c r="G7" s="14"/>
      <c r="H7" s="14"/>
      <c r="I7" s="14"/>
      <c r="J7" s="14"/>
      <c r="K7" s="14"/>
      <c r="L7" s="14"/>
      <c r="M7" s="14"/>
      <c r="N7" s="14"/>
      <c r="O7" s="14"/>
      <c r="P7" s="14"/>
      <c r="Q7" s="14"/>
      <c r="R7" s="14"/>
      <c r="S7" s="14"/>
      <c r="T7" s="14"/>
    </row>
    <row r="8" spans="1:20" hidden="1">
      <c r="A8" s="14"/>
      <c r="B8" s="14"/>
      <c r="C8" s="14"/>
      <c r="D8" s="14"/>
      <c r="E8" s="14"/>
      <c r="F8" s="14"/>
      <c r="G8" s="14"/>
      <c r="H8" s="14"/>
      <c r="I8" s="14"/>
      <c r="J8" s="14"/>
      <c r="K8" s="14"/>
      <c r="L8" s="14"/>
      <c r="M8" s="14"/>
      <c r="N8" s="14"/>
      <c r="O8" s="14"/>
      <c r="P8" s="14"/>
      <c r="Q8" s="14"/>
      <c r="R8" s="14"/>
      <c r="S8" s="14"/>
      <c r="T8" s="14"/>
    </row>
    <row r="9" spans="1:20" hidden="1">
      <c r="A9" s="14"/>
      <c r="B9" s="14"/>
      <c r="C9" s="14"/>
      <c r="D9" s="14"/>
      <c r="E9" s="14"/>
      <c r="F9" s="14"/>
      <c r="G9" s="14"/>
      <c r="H9" s="14"/>
      <c r="I9" s="14"/>
      <c r="J9" s="14"/>
      <c r="K9" s="14"/>
      <c r="L9" s="14"/>
      <c r="M9" s="14"/>
      <c r="N9" s="14"/>
      <c r="O9" s="14"/>
      <c r="P9" s="14"/>
      <c r="Q9" s="14"/>
      <c r="R9" s="14"/>
      <c r="S9" s="14"/>
      <c r="T9" s="14"/>
    </row>
    <row r="10" spans="1:20" hidden="1">
      <c r="A10" s="14"/>
      <c r="B10" s="14"/>
      <c r="C10" s="14"/>
      <c r="D10" s="14"/>
      <c r="E10" s="14"/>
      <c r="F10" s="14"/>
      <c r="G10" s="14"/>
      <c r="H10" s="14"/>
      <c r="I10" s="14"/>
      <c r="J10" s="14"/>
      <c r="K10" s="14"/>
      <c r="L10" s="14"/>
      <c r="M10" s="14"/>
      <c r="N10" s="14"/>
      <c r="O10" s="14"/>
      <c r="P10" s="14"/>
      <c r="Q10" s="14"/>
      <c r="R10" s="14"/>
      <c r="S10" s="14"/>
      <c r="T10" s="14"/>
    </row>
    <row r="11" spans="1:20" hidden="1">
      <c r="A11" s="14"/>
      <c r="B11" s="14"/>
      <c r="C11" s="14"/>
      <c r="D11" s="14"/>
      <c r="E11" s="14"/>
      <c r="F11" s="14"/>
      <c r="G11" s="14"/>
      <c r="H11" s="14"/>
      <c r="I11" s="14"/>
      <c r="J11" s="14"/>
      <c r="K11" s="14"/>
      <c r="L11" s="14"/>
      <c r="M11" s="14"/>
      <c r="N11" s="14"/>
      <c r="O11" s="14"/>
      <c r="P11" s="14"/>
      <c r="Q11" s="14"/>
      <c r="R11" s="14"/>
      <c r="S11" s="14"/>
      <c r="T11" s="14"/>
    </row>
    <row r="12" spans="1:20" hidden="1">
      <c r="A12" s="14"/>
      <c r="B12" s="14"/>
      <c r="C12" s="14"/>
      <c r="D12" s="14"/>
      <c r="E12" s="14"/>
      <c r="F12" s="14"/>
      <c r="G12" s="14"/>
      <c r="H12" s="14"/>
      <c r="I12" s="14"/>
      <c r="J12" s="14"/>
      <c r="K12" s="14"/>
      <c r="L12" s="14"/>
      <c r="M12" s="14"/>
      <c r="N12" s="14"/>
      <c r="O12" s="14"/>
      <c r="P12" s="14"/>
      <c r="Q12" s="14"/>
      <c r="R12" s="14"/>
      <c r="S12" s="14"/>
      <c r="T12" s="14"/>
    </row>
    <row r="13" spans="1:20" hidden="1">
      <c r="A13" s="14"/>
      <c r="B13" s="14"/>
      <c r="C13" s="14"/>
      <c r="D13" s="14"/>
      <c r="E13" s="14"/>
      <c r="F13" s="14"/>
      <c r="G13" s="14"/>
      <c r="H13" s="14"/>
      <c r="I13" s="14"/>
      <c r="J13" s="14"/>
      <c r="K13" s="14"/>
      <c r="L13" s="14"/>
      <c r="M13" s="14"/>
      <c r="N13" s="14"/>
      <c r="O13" s="14"/>
      <c r="P13" s="14"/>
      <c r="Q13" s="14"/>
      <c r="R13" s="14"/>
      <c r="S13" s="14"/>
      <c r="T13" s="14"/>
    </row>
    <row r="14" spans="1:20" hidden="1">
      <c r="A14" s="14"/>
      <c r="B14" s="14"/>
      <c r="C14" s="14"/>
      <c r="D14" s="14"/>
      <c r="E14" s="14"/>
      <c r="F14" s="14"/>
      <c r="G14" s="14"/>
      <c r="H14" s="14"/>
      <c r="I14" s="14"/>
      <c r="J14" s="14"/>
      <c r="K14" s="14"/>
      <c r="L14" s="14"/>
      <c r="M14" s="14"/>
      <c r="N14" s="14"/>
      <c r="O14" s="14"/>
      <c r="P14" s="14"/>
      <c r="Q14" s="14"/>
      <c r="R14" s="14"/>
      <c r="S14" s="14"/>
      <c r="T14" s="14"/>
    </row>
    <row r="15" spans="1:20" hidden="1">
      <c r="A15" s="14"/>
      <c r="B15" s="14"/>
      <c r="C15" s="14"/>
      <c r="D15" s="14"/>
      <c r="E15" s="14"/>
      <c r="F15" s="14"/>
      <c r="G15" s="14"/>
      <c r="H15" s="14"/>
      <c r="I15" s="14"/>
      <c r="J15" s="14"/>
      <c r="K15" s="14"/>
      <c r="L15" s="14"/>
      <c r="M15" s="14"/>
      <c r="N15" s="14"/>
      <c r="O15" s="14"/>
      <c r="P15" s="14"/>
      <c r="Q15" s="14"/>
      <c r="R15" s="14"/>
      <c r="S15" s="14"/>
      <c r="T15" s="14"/>
    </row>
    <row r="16" spans="1:20" hidden="1">
      <c r="A16" s="14"/>
      <c r="B16" s="14"/>
      <c r="C16" s="14"/>
      <c r="D16" s="14"/>
      <c r="E16" s="14"/>
      <c r="F16" s="14"/>
      <c r="G16" s="14"/>
      <c r="H16" s="14"/>
      <c r="I16" s="14"/>
      <c r="J16" s="14"/>
      <c r="K16" s="14"/>
      <c r="L16" s="14"/>
      <c r="M16" s="14"/>
      <c r="N16" s="14"/>
      <c r="O16" s="14"/>
      <c r="P16" s="14"/>
      <c r="Q16" s="14"/>
      <c r="R16" s="14"/>
      <c r="S16" s="14"/>
      <c r="T16" s="14"/>
    </row>
    <row r="17" spans="1:20" hidden="1">
      <c r="A17" s="14"/>
      <c r="B17" s="14"/>
      <c r="C17" s="14"/>
      <c r="D17" s="14"/>
      <c r="E17" s="14"/>
      <c r="F17" s="14"/>
      <c r="G17" s="14"/>
      <c r="H17" s="14"/>
      <c r="I17" s="14"/>
      <c r="J17" s="14"/>
      <c r="K17" s="14"/>
      <c r="L17" s="14"/>
      <c r="M17" s="14"/>
      <c r="N17" s="14"/>
      <c r="O17" s="14"/>
      <c r="P17" s="14"/>
      <c r="Q17" s="14"/>
      <c r="R17" s="14"/>
      <c r="S17" s="14"/>
      <c r="T17" s="14"/>
    </row>
    <row r="18" spans="1:20" hidden="1">
      <c r="A18" s="14"/>
      <c r="B18" s="14"/>
      <c r="C18" s="14"/>
      <c r="D18" s="14"/>
      <c r="E18" s="14"/>
      <c r="F18" s="14"/>
      <c r="G18" s="14"/>
      <c r="H18" s="14"/>
      <c r="I18" s="14"/>
      <c r="J18" s="14"/>
      <c r="K18" s="14"/>
      <c r="L18" s="14"/>
      <c r="M18" s="14"/>
      <c r="N18" s="14"/>
      <c r="O18" s="14"/>
      <c r="P18" s="14"/>
      <c r="Q18" s="14"/>
      <c r="R18" s="14"/>
      <c r="S18" s="14"/>
      <c r="T18" s="14"/>
    </row>
    <row r="19" spans="1:20" hidden="1">
      <c r="A19" s="14"/>
      <c r="B19" s="14"/>
      <c r="C19" s="14"/>
      <c r="D19" s="14"/>
      <c r="E19" s="14"/>
      <c r="F19" s="14"/>
      <c r="G19" s="14"/>
      <c r="H19" s="14"/>
      <c r="I19" s="14"/>
      <c r="J19" s="14"/>
      <c r="K19" s="14"/>
      <c r="L19" s="14"/>
      <c r="M19" s="14"/>
      <c r="N19" s="14"/>
      <c r="O19" s="14"/>
      <c r="P19" s="14"/>
      <c r="Q19" s="14"/>
      <c r="R19" s="14"/>
      <c r="S19" s="14"/>
      <c r="T19" s="14"/>
    </row>
    <row r="20" spans="1:20" hidden="1">
      <c r="A20" s="14"/>
      <c r="B20" s="14"/>
      <c r="C20" s="14"/>
      <c r="D20" s="14"/>
      <c r="E20" s="14"/>
      <c r="F20" s="14"/>
      <c r="G20" s="14"/>
      <c r="H20" s="14"/>
      <c r="I20" s="14"/>
      <c r="J20" s="14"/>
      <c r="K20" s="14"/>
      <c r="L20" s="14"/>
      <c r="M20" s="14"/>
      <c r="N20" s="14"/>
      <c r="O20" s="14"/>
      <c r="P20" s="14"/>
      <c r="Q20" s="14"/>
      <c r="R20" s="14"/>
      <c r="S20" s="14"/>
      <c r="T20" s="14"/>
    </row>
    <row r="21" spans="1:20" hidden="1">
      <c r="A21" s="14"/>
      <c r="B21" s="14"/>
      <c r="C21" s="14"/>
      <c r="D21" s="14"/>
      <c r="E21" s="14"/>
      <c r="F21" s="14"/>
      <c r="G21" s="14"/>
      <c r="H21" s="14"/>
      <c r="I21" s="14"/>
      <c r="J21" s="14"/>
      <c r="K21" s="14"/>
      <c r="L21" s="14"/>
      <c r="M21" s="14"/>
      <c r="N21" s="14"/>
      <c r="O21" s="14"/>
      <c r="P21" s="14"/>
      <c r="Q21" s="14"/>
      <c r="R21" s="14"/>
      <c r="S21" s="14"/>
      <c r="T21" s="14"/>
    </row>
    <row r="22" spans="1:20" hidden="1">
      <c r="A22" s="14"/>
      <c r="B22" s="14"/>
      <c r="C22" s="14"/>
      <c r="D22" s="14"/>
      <c r="E22" s="14"/>
      <c r="F22" s="14"/>
      <c r="G22" s="14"/>
      <c r="H22" s="14"/>
      <c r="I22" s="14"/>
      <c r="J22" s="14"/>
      <c r="K22" s="14"/>
      <c r="L22" s="14"/>
      <c r="M22" s="14"/>
      <c r="N22" s="14"/>
      <c r="O22" s="14"/>
      <c r="P22" s="14"/>
      <c r="Q22" s="14"/>
      <c r="R22" s="14"/>
      <c r="S22" s="14"/>
      <c r="T22" s="14"/>
    </row>
    <row r="23" spans="1:20" hidden="1">
      <c r="A23" s="14"/>
      <c r="B23" s="14"/>
      <c r="C23" s="14"/>
      <c r="D23" s="14"/>
      <c r="E23" s="14"/>
      <c r="F23" s="14"/>
      <c r="G23" s="14"/>
      <c r="H23" s="14"/>
      <c r="I23" s="14"/>
      <c r="J23" s="14"/>
      <c r="K23" s="14"/>
      <c r="L23" s="14"/>
      <c r="M23" s="14"/>
      <c r="N23" s="14"/>
      <c r="O23" s="14"/>
      <c r="P23" s="14"/>
      <c r="Q23" s="14"/>
      <c r="R23" s="14"/>
      <c r="S23" s="14"/>
      <c r="T23" s="14"/>
    </row>
    <row r="24" spans="1:20" hidden="1">
      <c r="A24" s="14"/>
      <c r="B24" s="14"/>
      <c r="C24" s="14"/>
      <c r="D24" s="14"/>
      <c r="E24" s="14"/>
      <c r="F24" s="14"/>
      <c r="G24" s="14"/>
      <c r="H24" s="14"/>
      <c r="I24" s="14"/>
      <c r="J24" s="14"/>
      <c r="K24" s="14"/>
      <c r="L24" s="14"/>
      <c r="M24" s="14"/>
      <c r="N24" s="14"/>
      <c r="O24" s="14"/>
      <c r="P24" s="14"/>
      <c r="Q24" s="14"/>
      <c r="R24" s="14"/>
      <c r="S24" s="14"/>
      <c r="T24" s="14"/>
    </row>
    <row r="25" spans="1:20" hidden="1">
      <c r="A25" s="14"/>
      <c r="B25" s="14"/>
      <c r="C25" s="14"/>
      <c r="D25" s="14"/>
      <c r="E25" s="14"/>
      <c r="F25" s="14"/>
      <c r="G25" s="14"/>
      <c r="H25" s="14"/>
      <c r="I25" s="14"/>
      <c r="J25" s="14"/>
      <c r="K25" s="14"/>
      <c r="L25" s="14"/>
      <c r="M25" s="14"/>
      <c r="N25" s="14"/>
      <c r="O25" s="14"/>
      <c r="P25" s="14"/>
      <c r="Q25" s="14"/>
      <c r="R25" s="14"/>
      <c r="S25" s="14"/>
      <c r="T25" s="14"/>
    </row>
    <row r="26" spans="1:20" hidden="1">
      <c r="A26" s="14"/>
      <c r="B26" s="14"/>
      <c r="C26" s="14"/>
      <c r="D26" s="14"/>
      <c r="E26" s="14"/>
      <c r="F26" s="14"/>
      <c r="G26" s="14"/>
      <c r="H26" s="14"/>
      <c r="I26" s="14"/>
      <c r="J26" s="14"/>
      <c r="K26" s="14"/>
      <c r="L26" s="14"/>
      <c r="M26" s="14"/>
      <c r="N26" s="14"/>
      <c r="O26" s="14"/>
      <c r="P26" s="14"/>
      <c r="Q26" s="14"/>
      <c r="R26" s="14"/>
      <c r="S26" s="14"/>
      <c r="T26" s="14"/>
    </row>
    <row r="27" spans="1:20" hidden="1">
      <c r="A27" s="14"/>
      <c r="B27" s="14"/>
      <c r="C27" s="14"/>
      <c r="D27" s="14"/>
      <c r="E27" s="14"/>
      <c r="F27" s="14"/>
      <c r="G27" s="14"/>
      <c r="H27" s="14"/>
      <c r="I27" s="14"/>
      <c r="J27" s="14"/>
      <c r="K27" s="14"/>
      <c r="L27" s="14"/>
      <c r="M27" s="14"/>
      <c r="N27" s="14"/>
      <c r="O27" s="14"/>
      <c r="P27" s="14"/>
      <c r="Q27" s="14"/>
      <c r="R27" s="14"/>
      <c r="S27" s="14"/>
      <c r="T27" s="14"/>
    </row>
    <row r="28" spans="1:20" hidden="1">
      <c r="A28" s="14"/>
      <c r="B28" s="14"/>
      <c r="C28" s="14"/>
      <c r="D28" s="14"/>
      <c r="E28" s="14"/>
      <c r="F28" s="14"/>
      <c r="G28" s="14"/>
      <c r="H28" s="14"/>
      <c r="I28" s="14"/>
      <c r="J28" s="14"/>
      <c r="K28" s="14"/>
      <c r="L28" s="14"/>
      <c r="M28" s="14"/>
      <c r="N28" s="14"/>
      <c r="O28" s="14"/>
      <c r="P28" s="14"/>
      <c r="Q28" s="14"/>
      <c r="R28" s="14"/>
      <c r="S28" s="14"/>
      <c r="T28" s="14"/>
    </row>
    <row r="29" spans="1:20" hidden="1">
      <c r="A29" s="14"/>
      <c r="B29" s="14"/>
      <c r="C29" s="14"/>
      <c r="D29" s="14"/>
      <c r="E29" s="14"/>
      <c r="F29" s="14"/>
      <c r="G29" s="14"/>
      <c r="H29" s="14"/>
      <c r="I29" s="14"/>
      <c r="J29" s="14"/>
      <c r="K29" s="14"/>
      <c r="L29" s="14"/>
      <c r="M29" s="14"/>
      <c r="N29" s="14"/>
      <c r="O29" s="14"/>
      <c r="P29" s="14"/>
      <c r="Q29" s="14"/>
      <c r="R29" s="14"/>
      <c r="S29" s="14"/>
      <c r="T29" s="14"/>
    </row>
    <row r="30" spans="1:20" hidden="1">
      <c r="A30" s="14"/>
      <c r="B30" s="14"/>
      <c r="C30" s="14"/>
      <c r="D30" s="14"/>
      <c r="E30" s="14"/>
      <c r="F30" s="14"/>
      <c r="G30" s="14"/>
      <c r="H30" s="14"/>
      <c r="I30" s="14"/>
      <c r="J30" s="14"/>
      <c r="K30" s="14"/>
      <c r="L30" s="14"/>
      <c r="M30" s="14"/>
      <c r="N30" s="14"/>
      <c r="O30" s="14"/>
      <c r="P30" s="14"/>
      <c r="Q30" s="14"/>
      <c r="R30" s="14"/>
      <c r="S30" s="14"/>
      <c r="T30" s="14"/>
    </row>
    <row r="31" spans="1:20" hidden="1">
      <c r="A31" s="14"/>
      <c r="B31" s="14"/>
      <c r="C31" s="14"/>
      <c r="D31" s="14"/>
      <c r="E31" s="14"/>
      <c r="F31" s="14"/>
      <c r="G31" s="14"/>
      <c r="H31" s="14"/>
      <c r="I31" s="14"/>
      <c r="J31" s="14"/>
      <c r="K31" s="14"/>
      <c r="L31" s="14"/>
      <c r="M31" s="14"/>
      <c r="N31" s="14"/>
      <c r="O31" s="14"/>
      <c r="P31" s="14"/>
      <c r="Q31" s="14"/>
      <c r="R31" s="14"/>
      <c r="S31" s="14"/>
      <c r="T31" s="14"/>
    </row>
    <row r="32" spans="1:20" hidden="1">
      <c r="A32" s="14"/>
      <c r="B32" s="14"/>
      <c r="C32" s="14"/>
      <c r="D32" s="14"/>
      <c r="E32" s="14"/>
      <c r="F32" s="14"/>
      <c r="G32" s="14"/>
      <c r="H32" s="14"/>
      <c r="I32" s="14"/>
      <c r="J32" s="14"/>
      <c r="K32" s="14"/>
      <c r="L32" s="14"/>
      <c r="M32" s="14"/>
      <c r="N32" s="14"/>
      <c r="O32" s="14"/>
      <c r="P32" s="14"/>
      <c r="Q32" s="14"/>
      <c r="R32" s="14"/>
      <c r="S32" s="14"/>
      <c r="T32" s="14"/>
    </row>
    <row r="33" spans="1:20" hidden="1">
      <c r="A33" s="14"/>
      <c r="B33" s="14"/>
      <c r="C33" s="14"/>
      <c r="D33" s="14"/>
      <c r="E33" s="14"/>
      <c r="F33" s="14"/>
      <c r="G33" s="14"/>
      <c r="H33" s="14"/>
      <c r="I33" s="14"/>
      <c r="J33" s="14"/>
      <c r="K33" s="14"/>
      <c r="L33" s="14"/>
      <c r="M33" s="14"/>
      <c r="N33" s="14"/>
      <c r="O33" s="14"/>
      <c r="P33" s="14"/>
      <c r="Q33" s="14"/>
      <c r="R33" s="14"/>
      <c r="S33" s="14"/>
      <c r="T33" s="14"/>
    </row>
    <row r="34" spans="1:20" hidden="1">
      <c r="A34" s="14"/>
      <c r="B34" s="14"/>
      <c r="C34" s="14"/>
      <c r="D34" s="14"/>
      <c r="E34" s="14"/>
      <c r="F34" s="14"/>
      <c r="G34" s="14"/>
      <c r="H34" s="14"/>
      <c r="I34" s="14"/>
      <c r="J34" s="14"/>
      <c r="K34" s="14"/>
      <c r="L34" s="14"/>
      <c r="M34" s="14"/>
      <c r="N34" s="14"/>
      <c r="O34" s="14"/>
      <c r="P34" s="14"/>
      <c r="Q34" s="14"/>
      <c r="R34" s="14"/>
      <c r="S34" s="14"/>
      <c r="T34" s="14"/>
    </row>
    <row r="35" spans="1:20" hidden="1">
      <c r="A35" s="14"/>
      <c r="B35" s="14"/>
      <c r="C35" s="14"/>
      <c r="D35" s="14"/>
      <c r="E35" s="14"/>
      <c r="F35" s="14"/>
      <c r="G35" s="14"/>
      <c r="H35" s="14"/>
      <c r="I35" s="14"/>
      <c r="J35" s="14"/>
      <c r="K35" s="14"/>
      <c r="L35" s="14"/>
      <c r="M35" s="14"/>
      <c r="N35" s="14"/>
      <c r="O35" s="14"/>
      <c r="P35" s="14"/>
      <c r="Q35" s="14"/>
      <c r="R35" s="14"/>
      <c r="S35" s="14"/>
      <c r="T35" s="14"/>
    </row>
    <row r="36" spans="1:20" hidden="1">
      <c r="A36" s="14"/>
      <c r="B36" s="163"/>
      <c r="C36" s="163"/>
      <c r="D36" s="163"/>
      <c r="E36" s="163"/>
      <c r="F36" s="163"/>
      <c r="G36" s="163"/>
      <c r="H36" s="163"/>
      <c r="I36" s="163"/>
      <c r="J36" s="163"/>
      <c r="K36" s="163"/>
      <c r="L36" s="163"/>
      <c r="M36" s="163"/>
      <c r="N36" s="163"/>
      <c r="O36" s="163"/>
      <c r="P36" s="163"/>
      <c r="Q36" s="163"/>
      <c r="R36" s="163"/>
      <c r="S36" s="163"/>
      <c r="T36" s="163"/>
    </row>
    <row r="37" spans="1:20" hidden="1">
      <c r="A37" s="14"/>
      <c r="B37" s="163"/>
      <c r="C37" s="163"/>
      <c r="D37" s="163"/>
      <c r="E37" s="163"/>
      <c r="F37" s="163"/>
      <c r="G37" s="163"/>
      <c r="H37" s="163"/>
      <c r="I37" s="163"/>
      <c r="J37" s="163"/>
      <c r="K37" s="163"/>
      <c r="L37" s="163"/>
      <c r="M37" s="163"/>
      <c r="N37" s="163"/>
      <c r="O37" s="163"/>
      <c r="P37" s="163"/>
      <c r="Q37" s="163"/>
      <c r="R37" s="163"/>
      <c r="S37" s="163"/>
      <c r="T37" s="163"/>
    </row>
    <row r="38" spans="1:20" hidden="1">
      <c r="A38" s="14"/>
      <c r="B38" s="163"/>
      <c r="C38" s="163"/>
      <c r="D38" s="163"/>
      <c r="E38" s="163"/>
      <c r="F38" s="163"/>
      <c r="G38" s="163"/>
      <c r="H38" s="163"/>
      <c r="I38" s="163"/>
      <c r="J38" s="163"/>
      <c r="K38" s="163"/>
      <c r="L38" s="163"/>
      <c r="M38" s="163"/>
      <c r="N38" s="163"/>
      <c r="O38" s="163"/>
      <c r="P38" s="163"/>
      <c r="Q38" s="163"/>
      <c r="R38" s="163"/>
      <c r="S38" s="163"/>
      <c r="T38" s="163"/>
    </row>
    <row r="39" spans="1:20" hidden="1">
      <c r="A39" s="14"/>
      <c r="B39" s="163"/>
      <c r="C39" s="163"/>
      <c r="D39" s="163"/>
      <c r="E39" s="163"/>
      <c r="F39" s="163"/>
      <c r="G39" s="163"/>
      <c r="H39" s="163"/>
      <c r="I39" s="163"/>
      <c r="J39" s="163"/>
      <c r="K39" s="163"/>
      <c r="L39" s="163"/>
      <c r="M39" s="163"/>
      <c r="N39" s="163"/>
      <c r="O39" s="163"/>
      <c r="P39" s="163"/>
      <c r="Q39" s="163"/>
      <c r="R39" s="163"/>
      <c r="S39" s="163"/>
      <c r="T39" s="163"/>
    </row>
    <row r="40" spans="1:20" hidden="1">
      <c r="A40" s="14"/>
      <c r="B40" s="163"/>
      <c r="C40" s="163"/>
      <c r="D40" s="163"/>
      <c r="E40" s="163"/>
      <c r="F40" s="163"/>
      <c r="G40" s="163"/>
      <c r="H40" s="163"/>
      <c r="I40" s="163"/>
      <c r="J40" s="163"/>
      <c r="K40" s="163"/>
      <c r="L40" s="163"/>
      <c r="M40" s="163"/>
      <c r="N40" s="163"/>
      <c r="O40" s="163"/>
      <c r="P40" s="163"/>
      <c r="Q40" s="163"/>
      <c r="R40" s="163"/>
      <c r="S40" s="163"/>
      <c r="T40" s="163"/>
    </row>
    <row r="41" spans="1:20" hidden="1">
      <c r="A41" s="14"/>
      <c r="B41" s="163"/>
      <c r="C41" s="163"/>
      <c r="D41" s="163"/>
      <c r="E41" s="163"/>
      <c r="F41" s="163"/>
      <c r="G41" s="163"/>
      <c r="H41" s="163"/>
      <c r="I41" s="163"/>
      <c r="J41" s="163"/>
      <c r="K41" s="163"/>
      <c r="L41" s="163"/>
      <c r="M41" s="163"/>
      <c r="N41" s="163"/>
      <c r="O41" s="163"/>
      <c r="P41" s="163"/>
      <c r="Q41" s="163"/>
      <c r="R41" s="163"/>
      <c r="S41" s="163"/>
      <c r="T41" s="163"/>
    </row>
    <row r="42" spans="1:20" hidden="1">
      <c r="A42" s="5"/>
      <c r="B42" s="5"/>
      <c r="C42" s="5"/>
      <c r="D42" s="5"/>
      <c r="E42" s="5"/>
      <c r="F42" s="5"/>
      <c r="G42" s="5"/>
      <c r="H42" s="5"/>
      <c r="I42" s="5"/>
      <c r="J42" s="5"/>
      <c r="K42" s="5"/>
      <c r="L42" s="5"/>
      <c r="M42" s="5"/>
      <c r="N42" s="5"/>
      <c r="O42" s="5"/>
      <c r="P42" s="5"/>
      <c r="Q42" s="5"/>
      <c r="R42" s="5"/>
      <c r="S42" s="5"/>
      <c r="T42" s="5"/>
    </row>
  </sheetData>
  <mergeCells count="1">
    <mergeCell ref="B36:T4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D60"/>
  <sheetViews>
    <sheetView showRowColHeaders="0" workbookViewId="0">
      <selection activeCell="A58" sqref="A58"/>
    </sheetView>
  </sheetViews>
  <sheetFormatPr defaultColWidth="0" defaultRowHeight="15" zeroHeight="1"/>
  <cols>
    <col min="1" max="1" width="9.140625" customWidth="1"/>
    <col min="2" max="2" width="25.5703125" customWidth="1"/>
    <col min="3" max="3" width="100.7109375" customWidth="1"/>
    <col min="4" max="4" width="9.140625" customWidth="1"/>
    <col min="5" max="16384" width="9.140625" hidden="1"/>
  </cols>
  <sheetData>
    <row r="1" spans="1:4" ht="33.75">
      <c r="A1" s="50"/>
      <c r="B1" s="165" t="s">
        <v>8</v>
      </c>
      <c r="C1" s="165"/>
      <c r="D1" s="50"/>
    </row>
    <row r="2" spans="1:4" s="5" customFormat="1">
      <c r="A2" s="51"/>
      <c r="B2" s="54" t="s">
        <v>9</v>
      </c>
      <c r="C2" s="51"/>
      <c r="D2" s="51"/>
    </row>
    <row r="3" spans="1:4" ht="137.25" customHeight="1">
      <c r="A3" s="51"/>
      <c r="B3" s="166" t="s">
        <v>10</v>
      </c>
      <c r="C3" s="166"/>
      <c r="D3" s="51"/>
    </row>
    <row r="4" spans="1:4" s="5" customFormat="1" ht="15" customHeight="1">
      <c r="A4" s="51"/>
      <c r="B4" s="159"/>
      <c r="C4" s="159"/>
      <c r="D4" s="51"/>
    </row>
    <row r="5" spans="1:4">
      <c r="A5" s="51"/>
      <c r="B5" s="54" t="s">
        <v>11</v>
      </c>
      <c r="C5" s="51"/>
      <c r="D5" s="51"/>
    </row>
    <row r="6" spans="1:4" ht="47.25" customHeight="1">
      <c r="A6" s="51"/>
      <c r="B6" s="166" t="s">
        <v>12</v>
      </c>
      <c r="C6" s="166"/>
      <c r="D6" s="51"/>
    </row>
    <row r="7" spans="1:4" s="5" customFormat="1">
      <c r="A7" s="51"/>
      <c r="B7" s="53"/>
      <c r="C7" s="51"/>
      <c r="D7" s="51"/>
    </row>
    <row r="8" spans="1:4" ht="63" customHeight="1">
      <c r="A8" s="51"/>
      <c r="B8" s="166" t="s">
        <v>13</v>
      </c>
      <c r="C8" s="166"/>
      <c r="D8" s="51"/>
    </row>
    <row r="9" spans="1:4" s="5" customFormat="1" ht="15" customHeight="1">
      <c r="A9" s="51"/>
      <c r="B9" s="159"/>
      <c r="C9" s="159"/>
      <c r="D9" s="51"/>
    </row>
    <row r="10" spans="1:4">
      <c r="A10" s="51"/>
      <c r="B10" s="54" t="s">
        <v>14</v>
      </c>
      <c r="C10" s="51"/>
      <c r="D10" s="51"/>
    </row>
    <row r="11" spans="1:4" ht="60.75" customHeight="1">
      <c r="A11" s="51"/>
      <c r="B11" s="167" t="s">
        <v>15</v>
      </c>
      <c r="C11" s="167"/>
      <c r="D11" s="51"/>
    </row>
    <row r="12" spans="1:4" ht="30">
      <c r="A12" s="51"/>
      <c r="B12" s="57" t="s">
        <v>16</v>
      </c>
      <c r="C12" s="53" t="s">
        <v>17</v>
      </c>
      <c r="D12" s="51"/>
    </row>
    <row r="13" spans="1:4" ht="30" customHeight="1">
      <c r="A13" s="51"/>
      <c r="B13" s="57" t="s">
        <v>18</v>
      </c>
      <c r="C13" s="159" t="s">
        <v>19</v>
      </c>
      <c r="D13" s="51"/>
    </row>
    <row r="14" spans="1:4" ht="30" customHeight="1">
      <c r="A14" s="51"/>
      <c r="B14" s="57" t="s">
        <v>20</v>
      </c>
      <c r="C14" s="160" t="s">
        <v>21</v>
      </c>
      <c r="D14" s="51"/>
    </row>
    <row r="15" spans="1:4" s="5" customFormat="1">
      <c r="A15" s="51"/>
      <c r="B15" s="57" t="s">
        <v>22</v>
      </c>
      <c r="C15" s="53" t="s">
        <v>23</v>
      </c>
      <c r="D15" s="51"/>
    </row>
    <row r="16" spans="1:4" s="5" customFormat="1" ht="30">
      <c r="A16" s="51"/>
      <c r="B16" s="57" t="s">
        <v>24</v>
      </c>
      <c r="C16" s="53" t="s">
        <v>25</v>
      </c>
      <c r="D16" s="51"/>
    </row>
    <row r="17" spans="1:4" s="5" customFormat="1">
      <c r="A17" s="51"/>
      <c r="B17" s="57"/>
      <c r="C17" s="53"/>
      <c r="D17" s="51"/>
    </row>
    <row r="18" spans="1:4" s="5" customFormat="1">
      <c r="A18" s="51"/>
      <c r="B18" s="54" t="s">
        <v>26</v>
      </c>
      <c r="C18" s="51"/>
      <c r="D18" s="51"/>
    </row>
    <row r="19" spans="1:4" s="5" customFormat="1">
      <c r="A19" s="51"/>
      <c r="B19" s="167" t="s">
        <v>27</v>
      </c>
      <c r="C19" s="167"/>
      <c r="D19" s="51"/>
    </row>
    <row r="20" spans="1:4" s="5" customFormat="1" ht="45">
      <c r="A20" s="51"/>
      <c r="B20" s="57" t="s">
        <v>28</v>
      </c>
      <c r="C20" s="160" t="s">
        <v>29</v>
      </c>
      <c r="D20" s="51"/>
    </row>
    <row r="21" spans="1:4" s="5" customFormat="1" ht="120">
      <c r="A21" s="51"/>
      <c r="B21" s="57" t="s">
        <v>30</v>
      </c>
      <c r="C21" s="160" t="s">
        <v>31</v>
      </c>
      <c r="D21" s="51"/>
    </row>
    <row r="22" spans="1:4" ht="75">
      <c r="A22" s="51"/>
      <c r="B22" s="57" t="s">
        <v>32</v>
      </c>
      <c r="C22" s="160" t="s">
        <v>33</v>
      </c>
      <c r="D22" s="51"/>
    </row>
    <row r="23" spans="1:4" s="5" customFormat="1">
      <c r="A23" s="51"/>
      <c r="B23" s="57"/>
      <c r="C23" s="160"/>
      <c r="D23" s="51"/>
    </row>
    <row r="24" spans="1:4" ht="33.75" customHeight="1">
      <c r="A24" s="158"/>
      <c r="B24" s="164" t="s">
        <v>34</v>
      </c>
      <c r="C24" s="164"/>
      <c r="D24" s="50"/>
    </row>
    <row r="25" spans="1:4">
      <c r="A25" s="51"/>
      <c r="B25" s="58" t="s">
        <v>35</v>
      </c>
      <c r="C25" s="51"/>
      <c r="D25" s="51"/>
    </row>
    <row r="26" spans="1:4" s="5" customFormat="1">
      <c r="A26" s="51"/>
      <c r="B26" s="58"/>
      <c r="C26" s="51"/>
      <c r="D26" s="51"/>
    </row>
    <row r="27" spans="1:4">
      <c r="A27" s="51"/>
      <c r="B27" s="51"/>
      <c r="C27" s="51"/>
      <c r="D27" s="51"/>
    </row>
    <row r="28" spans="1:4">
      <c r="A28" s="51"/>
      <c r="B28" s="51"/>
      <c r="C28" s="51"/>
      <c r="D28" s="51"/>
    </row>
    <row r="29" spans="1:4">
      <c r="A29" s="51"/>
      <c r="B29" s="51"/>
      <c r="C29" s="51"/>
      <c r="D29" s="51"/>
    </row>
    <row r="30" spans="1:4">
      <c r="A30" s="51"/>
      <c r="B30" s="51"/>
      <c r="C30" s="51"/>
      <c r="D30" s="51"/>
    </row>
    <row r="31" spans="1:4">
      <c r="A31" s="51"/>
      <c r="B31" s="51"/>
      <c r="C31" s="51"/>
      <c r="D31" s="51"/>
    </row>
    <row r="32" spans="1:4">
      <c r="A32" s="51"/>
      <c r="B32" s="51"/>
      <c r="C32" s="51"/>
      <c r="D32" s="51"/>
    </row>
    <row r="33" spans="1:4">
      <c r="A33" s="51"/>
      <c r="B33" s="51"/>
      <c r="C33" s="51"/>
      <c r="D33" s="51"/>
    </row>
    <row r="34" spans="1:4">
      <c r="A34" s="51"/>
      <c r="B34" s="51"/>
      <c r="C34" s="51"/>
      <c r="D34" s="51"/>
    </row>
    <row r="35" spans="1:4">
      <c r="A35" s="51"/>
      <c r="B35" s="51"/>
      <c r="C35" s="51"/>
      <c r="D35" s="51"/>
    </row>
    <row r="36" spans="1:4">
      <c r="A36" s="51"/>
      <c r="B36" s="51"/>
      <c r="C36" s="51"/>
      <c r="D36" s="51"/>
    </row>
    <row r="37" spans="1:4">
      <c r="A37" s="51"/>
      <c r="B37" s="51"/>
      <c r="C37" s="51"/>
      <c r="D37" s="51"/>
    </row>
    <row r="38" spans="1:4">
      <c r="A38" s="51"/>
      <c r="B38" s="51"/>
      <c r="C38" s="51"/>
      <c r="D38" s="51"/>
    </row>
    <row r="39" spans="1:4">
      <c r="A39" s="51"/>
      <c r="B39" s="51"/>
      <c r="C39" s="51"/>
      <c r="D39" s="51"/>
    </row>
    <row r="40" spans="1:4">
      <c r="A40" s="51"/>
      <c r="B40" s="51"/>
      <c r="C40" s="51"/>
      <c r="D40" s="51"/>
    </row>
    <row r="41" spans="1:4">
      <c r="A41" s="51"/>
      <c r="B41" s="51"/>
      <c r="C41" s="51"/>
      <c r="D41" s="51"/>
    </row>
    <row r="42" spans="1:4">
      <c r="A42" s="51"/>
      <c r="B42" s="51"/>
      <c r="C42" s="51"/>
      <c r="D42" s="51"/>
    </row>
    <row r="43" spans="1:4">
      <c r="A43" s="51"/>
      <c r="B43" s="51"/>
      <c r="C43" s="51"/>
      <c r="D43" s="51"/>
    </row>
    <row r="44" spans="1:4">
      <c r="A44" s="51"/>
      <c r="B44" s="51"/>
      <c r="C44" s="51"/>
      <c r="D44" s="51"/>
    </row>
    <row r="45" spans="1:4">
      <c r="A45" s="51"/>
      <c r="B45" s="51"/>
      <c r="C45" s="51"/>
      <c r="D45" s="51"/>
    </row>
    <row r="46" spans="1:4">
      <c r="A46" s="51"/>
      <c r="B46" s="51"/>
      <c r="C46" s="51"/>
      <c r="D46" s="51"/>
    </row>
    <row r="47" spans="1:4">
      <c r="A47" s="51"/>
      <c r="B47" s="51"/>
      <c r="C47" s="51"/>
      <c r="D47" s="51"/>
    </row>
    <row r="48" spans="1:4">
      <c r="A48" s="51"/>
      <c r="B48" s="51"/>
      <c r="C48" s="51"/>
      <c r="D48" s="51"/>
    </row>
    <row r="49" spans="1:4">
      <c r="A49" s="51"/>
      <c r="B49" s="51"/>
      <c r="C49" s="51"/>
      <c r="D49" s="51"/>
    </row>
    <row r="50" spans="1:4">
      <c r="A50" s="51"/>
      <c r="B50" s="51"/>
      <c r="C50" s="51"/>
      <c r="D50" s="51"/>
    </row>
    <row r="51" spans="1:4">
      <c r="A51" s="51"/>
      <c r="B51" s="51"/>
      <c r="C51" s="51"/>
      <c r="D51" s="51"/>
    </row>
    <row r="52" spans="1:4">
      <c r="A52" s="51"/>
      <c r="B52" s="51"/>
      <c r="C52" s="51"/>
      <c r="D52" s="51"/>
    </row>
    <row r="53" spans="1:4">
      <c r="A53" s="51"/>
      <c r="B53" s="51"/>
      <c r="C53" s="51"/>
      <c r="D53" s="51"/>
    </row>
    <row r="54" spans="1:4">
      <c r="A54" s="51"/>
      <c r="B54" s="51"/>
      <c r="C54" s="51"/>
      <c r="D54" s="51"/>
    </row>
    <row r="55" spans="1:4">
      <c r="A55" s="51"/>
      <c r="B55" s="51"/>
      <c r="C55" s="51"/>
      <c r="D55" s="51"/>
    </row>
    <row r="56" spans="1:4">
      <c r="A56" s="51"/>
      <c r="B56" s="51"/>
      <c r="C56" s="51"/>
      <c r="D56" s="51"/>
    </row>
    <row r="57" spans="1:4">
      <c r="A57" s="51"/>
      <c r="B57" s="51"/>
      <c r="C57" s="51"/>
      <c r="D57" s="51"/>
    </row>
    <row r="58" spans="1:4">
      <c r="A58" s="51"/>
      <c r="B58" s="51"/>
      <c r="C58" s="51"/>
      <c r="D58" s="51"/>
    </row>
    <row r="59" spans="1:4" hidden="1">
      <c r="A59" s="5"/>
      <c r="B59" s="5"/>
      <c r="C59" s="5"/>
      <c r="D59" s="5"/>
    </row>
    <row r="60" spans="1:4" hidden="1">
      <c r="A60" s="5"/>
      <c r="B60" s="5"/>
      <c r="C60" s="5"/>
      <c r="D60" s="5"/>
    </row>
  </sheetData>
  <mergeCells count="7">
    <mergeCell ref="B24:C24"/>
    <mergeCell ref="B1:C1"/>
    <mergeCell ref="B3:C3"/>
    <mergeCell ref="B6:C6"/>
    <mergeCell ref="B8:C8"/>
    <mergeCell ref="B11:C11"/>
    <mergeCell ref="B19:C1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O14"/>
  <sheetViews>
    <sheetView showRowColHeaders="0" workbookViewId="0">
      <selection activeCell="A13" sqref="A13"/>
    </sheetView>
  </sheetViews>
  <sheetFormatPr defaultColWidth="0" defaultRowHeight="15" zeroHeight="1"/>
  <cols>
    <col min="1" max="1" width="9.140625" style="51" customWidth="1"/>
    <col min="2" max="5" width="9.42578125" style="51" bestFit="1" customWidth="1"/>
    <col min="6" max="6" width="12.42578125" style="51" customWidth="1"/>
    <col min="7" max="10" width="15.7109375" style="51" customWidth="1"/>
    <col min="11" max="11" width="23" style="51" bestFit="1" customWidth="1"/>
    <col min="12" max="12" width="9.42578125" style="51" bestFit="1" customWidth="1"/>
    <col min="13" max="15" width="9.42578125" hidden="1" customWidth="1"/>
    <col min="16" max="16384" width="9.140625" hidden="1"/>
  </cols>
  <sheetData>
    <row r="1" spans="1:12" ht="15.75" thickBot="1"/>
    <row r="2" spans="1:12" s="5" customFormat="1" ht="34.5" thickBot="1">
      <c r="A2" s="51"/>
      <c r="B2" s="168" t="s">
        <v>36</v>
      </c>
      <c r="C2" s="169"/>
      <c r="D2" s="169"/>
      <c r="E2" s="169"/>
      <c r="F2" s="169"/>
      <c r="G2" s="169"/>
      <c r="H2" s="169"/>
      <c r="I2" s="169"/>
      <c r="J2" s="169"/>
      <c r="K2" s="170"/>
      <c r="L2" s="51"/>
    </row>
    <row r="3" spans="1:12" ht="30">
      <c r="B3" s="173" t="s">
        <v>37</v>
      </c>
      <c r="C3" s="174"/>
      <c r="D3" s="174" t="s">
        <v>38</v>
      </c>
      <c r="E3" s="174"/>
      <c r="F3" s="174"/>
      <c r="G3" s="162" t="s">
        <v>39</v>
      </c>
      <c r="H3" s="162" t="s">
        <v>40</v>
      </c>
      <c r="I3" s="162" t="s">
        <v>41</v>
      </c>
      <c r="J3" s="162" t="s">
        <v>42</v>
      </c>
      <c r="K3" s="77" t="s">
        <v>43</v>
      </c>
    </row>
    <row r="4" spans="1:12" ht="32.25" customHeight="1" thickBot="1">
      <c r="B4" s="172">
        <f>'L1 UC'!G21</f>
        <v>0</v>
      </c>
      <c r="C4" s="171"/>
      <c r="D4" s="171">
        <f>'L1 UC'!G22</f>
        <v>1</v>
      </c>
      <c r="E4" s="171"/>
      <c r="F4" s="171"/>
      <c r="G4" s="161">
        <f>'L1 UC'!I21</f>
        <v>0</v>
      </c>
      <c r="H4" s="161">
        <f>'L1 UC'!J21</f>
        <v>0</v>
      </c>
      <c r="I4" s="161">
        <f>'L1 UC'!K21</f>
        <v>0</v>
      </c>
      <c r="J4" s="161">
        <f>'L1 UC'!L21</f>
        <v>0</v>
      </c>
      <c r="K4" s="148">
        <f>'L1 UC'!M21</f>
        <v>0</v>
      </c>
    </row>
    <row r="5" spans="1:12">
      <c r="B5" s="78"/>
      <c r="C5" s="79"/>
      <c r="D5" s="79"/>
      <c r="E5" s="79"/>
      <c r="F5" s="79"/>
      <c r="G5" s="47"/>
      <c r="H5" s="47"/>
      <c r="I5" s="47"/>
      <c r="J5" s="47"/>
      <c r="K5" s="48"/>
    </row>
    <row r="6" spans="1:12" ht="36.75" customHeight="1">
      <c r="B6" s="82"/>
      <c r="C6" s="83"/>
      <c r="D6" s="83"/>
      <c r="E6" s="83"/>
      <c r="F6" s="83"/>
      <c r="G6" s="177" t="s">
        <v>44</v>
      </c>
      <c r="H6" s="177"/>
      <c r="I6" s="177"/>
      <c r="J6" s="177"/>
      <c r="K6" s="149">
        <f>COUNTA(Drivers!C8:C13)</f>
        <v>6</v>
      </c>
    </row>
    <row r="7" spans="1:12" ht="49.5" customHeight="1">
      <c r="B7" s="84"/>
      <c r="C7" s="85"/>
      <c r="D7" s="85"/>
      <c r="E7" s="85"/>
      <c r="F7" s="85"/>
      <c r="G7" s="175" t="s">
        <v>45</v>
      </c>
      <c r="H7" s="175"/>
      <c r="I7" s="175"/>
      <c r="J7" s="175"/>
      <c r="K7" s="150">
        <f>COUNTA(Drivers!C21:C35)</f>
        <v>15</v>
      </c>
    </row>
    <row r="8" spans="1:12" ht="47.25" customHeight="1">
      <c r="B8" s="84"/>
      <c r="C8" s="85"/>
      <c r="D8" s="85"/>
      <c r="E8" s="85"/>
      <c r="F8" s="85"/>
      <c r="G8" s="175" t="s">
        <v>46</v>
      </c>
      <c r="H8" s="175"/>
      <c r="I8" s="175"/>
      <c r="J8" s="175"/>
      <c r="K8" s="150">
        <f>COUNTA('L1 UC'!D3:D16)-1</f>
        <v>12</v>
      </c>
    </row>
    <row r="9" spans="1:12" ht="48.75" customHeight="1">
      <c r="B9" s="84"/>
      <c r="C9" s="85"/>
      <c r="D9" s="85"/>
      <c r="E9" s="85"/>
      <c r="F9" s="85"/>
      <c r="G9" s="175" t="s">
        <v>47</v>
      </c>
      <c r="H9" s="175"/>
      <c r="I9" s="175"/>
      <c r="J9" s="175"/>
      <c r="K9" s="150">
        <f>COUNTA('L2 UC'!A:A)-1</f>
        <v>62</v>
      </c>
    </row>
    <row r="10" spans="1:12" ht="46.5" customHeight="1">
      <c r="B10" s="84"/>
      <c r="C10" s="85"/>
      <c r="D10" s="85"/>
      <c r="E10" s="85"/>
      <c r="F10" s="85"/>
      <c r="G10" s="175" t="s">
        <v>48</v>
      </c>
      <c r="H10" s="175"/>
      <c r="I10" s="175"/>
      <c r="J10" s="175"/>
      <c r="K10" s="150">
        <f>COUNTA('L3 UC'!F:F)-1</f>
        <v>169</v>
      </c>
    </row>
    <row r="11" spans="1:12" ht="47.25" customHeight="1">
      <c r="B11" s="84"/>
      <c r="C11" s="85"/>
      <c r="D11" s="85"/>
      <c r="E11" s="85"/>
      <c r="F11" s="85"/>
      <c r="G11" s="175" t="s">
        <v>49</v>
      </c>
      <c r="H11" s="175"/>
      <c r="I11" s="175"/>
      <c r="J11" s="175"/>
      <c r="K11" s="150">
        <f>SUMPRODUCT(('L3 UC'!O2:O225&lt;&gt;"")/COUNTIF('L3 UC'!O2:O225,'L3 UC'!O2:O225&amp;""))</f>
        <v>0</v>
      </c>
    </row>
    <row r="12" spans="1:12" ht="51" customHeight="1" thickBot="1">
      <c r="B12" s="80"/>
      <c r="C12" s="81"/>
      <c r="D12" s="81"/>
      <c r="E12" s="81"/>
      <c r="F12" s="81"/>
      <c r="G12" s="176" t="s">
        <v>50</v>
      </c>
      <c r="H12" s="176"/>
      <c r="I12" s="176"/>
      <c r="J12" s="176"/>
      <c r="K12" s="151">
        <f>SUMPRODUCT(('L3 UC'!N2:N225&lt;&gt;"")/COUNTIF('L3 UC'!N2:N225,'L3 UC'!N2:N225&amp;""))</f>
        <v>0</v>
      </c>
    </row>
    <row r="13" spans="1:12" ht="31.5">
      <c r="G13" s="59"/>
      <c r="H13" s="60"/>
    </row>
    <row r="14" spans="1:12" ht="31.5" hidden="1">
      <c r="G14" s="59"/>
      <c r="H14" s="60"/>
    </row>
  </sheetData>
  <mergeCells count="12">
    <mergeCell ref="G11:J11"/>
    <mergeCell ref="G12:J12"/>
    <mergeCell ref="G6:J6"/>
    <mergeCell ref="G7:J7"/>
    <mergeCell ref="G8:J8"/>
    <mergeCell ref="G9:J9"/>
    <mergeCell ref="G10:J10"/>
    <mergeCell ref="B2:K2"/>
    <mergeCell ref="D4:F4"/>
    <mergeCell ref="B4:C4"/>
    <mergeCell ref="B3:C3"/>
    <mergeCell ref="D3:F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5"/>
  </sheetPr>
  <dimension ref="A1:AM56"/>
  <sheetViews>
    <sheetView workbookViewId="0">
      <selection activeCell="A53" sqref="A53"/>
    </sheetView>
  </sheetViews>
  <sheetFormatPr defaultColWidth="0" defaultRowHeight="15" zeroHeight="1"/>
  <cols>
    <col min="1" max="1" width="3" style="5" customWidth="1"/>
    <col min="2" max="2" width="19.5703125" style="5" bestFit="1" customWidth="1"/>
    <col min="3" max="3" width="9.5703125" customWidth="1"/>
    <col min="4" max="4" width="30" customWidth="1"/>
    <col min="5" max="6" width="30" style="5" customWidth="1"/>
    <col min="7" max="7" width="13.7109375" bestFit="1" customWidth="1"/>
    <col min="8" max="8" width="13.7109375" customWidth="1"/>
    <col min="9" max="9" width="13.140625" customWidth="1"/>
    <col min="10" max="10" width="13.42578125" customWidth="1"/>
    <col min="11" max="11" width="16.28515625" customWidth="1"/>
    <col min="12" max="12" width="10.7109375" customWidth="1"/>
    <col min="13" max="13" width="13.28515625" customWidth="1"/>
    <col min="14" max="16" width="35.7109375" style="5" customWidth="1"/>
    <col min="17" max="17" width="40.7109375" customWidth="1"/>
    <col min="18" max="37" width="9.140625" hidden="1" customWidth="1"/>
    <col min="38" max="39" width="0" hidden="1" customWidth="1"/>
    <col min="40" max="16384" width="9.140625" hidden="1"/>
  </cols>
  <sheetData>
    <row r="1" spans="1:17" ht="34.5" customHeight="1" thickBot="1">
      <c r="A1" s="121"/>
      <c r="B1" s="121"/>
      <c r="C1" s="86" t="s">
        <v>51</v>
      </c>
      <c r="D1" s="86"/>
      <c r="E1" s="86"/>
      <c r="F1" s="86"/>
      <c r="G1" s="86"/>
      <c r="H1" s="86"/>
      <c r="I1" s="86"/>
      <c r="J1" s="86"/>
      <c r="K1" s="86"/>
      <c r="L1" s="86"/>
      <c r="M1" s="86"/>
      <c r="N1" s="86"/>
      <c r="O1" s="86"/>
      <c r="P1" s="86"/>
      <c r="Q1" s="87"/>
    </row>
    <row r="2" spans="1:17" ht="50.1" customHeight="1">
      <c r="A2" s="205" t="s">
        <v>52</v>
      </c>
      <c r="B2" s="206"/>
      <c r="C2" s="40" t="s">
        <v>53</v>
      </c>
      <c r="D2" s="40" t="s">
        <v>54</v>
      </c>
      <c r="E2" s="40" t="s">
        <v>55</v>
      </c>
      <c r="F2" s="40" t="s">
        <v>56</v>
      </c>
      <c r="G2" s="40" t="s">
        <v>57</v>
      </c>
      <c r="H2" s="40" t="s">
        <v>58</v>
      </c>
      <c r="I2" s="40" t="s">
        <v>16</v>
      </c>
      <c r="J2" s="40" t="s">
        <v>18</v>
      </c>
      <c r="K2" s="40" t="s">
        <v>20</v>
      </c>
      <c r="L2" s="40" t="s">
        <v>22</v>
      </c>
      <c r="M2" s="40" t="s">
        <v>24</v>
      </c>
      <c r="N2" s="207" t="s">
        <v>59</v>
      </c>
      <c r="O2" s="208"/>
      <c r="P2" s="208"/>
      <c r="Q2" s="209"/>
    </row>
    <row r="3" spans="1:17" ht="30" customHeight="1">
      <c r="A3" s="184" t="s">
        <v>60</v>
      </c>
      <c r="B3" s="185"/>
      <c r="C3" s="26" t="s">
        <v>61</v>
      </c>
      <c r="D3" s="27" t="s">
        <v>62</v>
      </c>
      <c r="E3" s="27"/>
      <c r="F3" s="27"/>
      <c r="G3" s="12">
        <f>COUNTIF('L2 UC'!B:B,'L1 UC'!C3)</f>
        <v>7</v>
      </c>
      <c r="H3" s="12">
        <f>COUNTIF('L3 UC'!C:C,C3)</f>
        <v>0</v>
      </c>
      <c r="I3" s="67">
        <f>AVERAGEIF('L2 UC'!C:C,CONCATENATE(C3,"*"),'L2 UC'!H:H)</f>
        <v>0</v>
      </c>
      <c r="J3" s="67">
        <f>AVERAGEIF('L2 UC'!C:C,CONCATENATE(C3,"*"),'L2 UC'!I:I)</f>
        <v>0</v>
      </c>
      <c r="K3" s="67">
        <f>AVERAGEIF('L2 UC'!C:C,CONCATENATE(C3,"*"),'L2 UC'!J:J)</f>
        <v>0</v>
      </c>
      <c r="L3" s="67">
        <f>AVERAGEIF('L2 UC'!C:C,CONCATENATE(C3,"*"),'L2 UC'!K:K)</f>
        <v>0</v>
      </c>
      <c r="M3" s="67">
        <f>AVERAGEIF('L2 UC'!C:C,CONCATENATE(C3,"*"),'L2 UC'!L:L)</f>
        <v>0</v>
      </c>
      <c r="N3" s="193" t="s">
        <v>63</v>
      </c>
      <c r="O3" s="194"/>
      <c r="P3" s="194"/>
      <c r="Q3" s="195"/>
    </row>
    <row r="4" spans="1:17" ht="30" customHeight="1">
      <c r="A4" s="186"/>
      <c r="B4" s="187"/>
      <c r="C4" s="28" t="s">
        <v>64</v>
      </c>
      <c r="D4" s="29" t="s">
        <v>65</v>
      </c>
      <c r="E4" s="29"/>
      <c r="F4" s="29"/>
      <c r="G4" s="70"/>
      <c r="H4" s="70"/>
      <c r="I4" s="68"/>
      <c r="J4" s="68"/>
      <c r="K4" s="68"/>
      <c r="L4" s="68"/>
      <c r="M4" s="68"/>
      <c r="N4" s="190" t="s">
        <v>66</v>
      </c>
      <c r="O4" s="191"/>
      <c r="P4" s="191"/>
      <c r="Q4" s="192"/>
    </row>
    <row r="5" spans="1:17" ht="30" customHeight="1">
      <c r="A5" s="186"/>
      <c r="B5" s="187"/>
      <c r="C5" s="30" t="s">
        <v>67</v>
      </c>
      <c r="D5" s="31" t="s">
        <v>68</v>
      </c>
      <c r="E5" s="31"/>
      <c r="F5" s="31"/>
      <c r="G5" s="12">
        <f>COUNTIF('L2 UC'!B:B,'L1 UC'!C5)</f>
        <v>7</v>
      </c>
      <c r="H5" s="12">
        <f>COUNTIF('L3 UC'!C:C,C5)</f>
        <v>0</v>
      </c>
      <c r="I5" s="67">
        <f>AVERAGEIF('L2 UC'!C:C,CONCATENATE(C5,"*"),'L2 UC'!H:H)</f>
        <v>0</v>
      </c>
      <c r="J5" s="67">
        <f>AVERAGEIF('L2 UC'!C:C,CONCATENATE(C5,"*"),'L2 UC'!I:I)</f>
        <v>0</v>
      </c>
      <c r="K5" s="67">
        <f>AVERAGEIF('L2 UC'!C:C,CONCATENATE(C5,"*"),'L2 UC'!J:J)</f>
        <v>0</v>
      </c>
      <c r="L5" s="67">
        <f>AVERAGEIF('L2 UC'!C:C,CONCATENATE(C5,"*"),'L2 UC'!K:K)</f>
        <v>0</v>
      </c>
      <c r="M5" s="67">
        <f>AVERAGEIF('L2 UC'!C:C,CONCATENATE(C5,"*"),'L2 UC'!L:L)</f>
        <v>0</v>
      </c>
      <c r="N5" s="193" t="s">
        <v>69</v>
      </c>
      <c r="O5" s="194"/>
      <c r="P5" s="194"/>
      <c r="Q5" s="195"/>
    </row>
    <row r="6" spans="1:17" ht="30" customHeight="1">
      <c r="A6" s="186"/>
      <c r="B6" s="187"/>
      <c r="C6" s="30" t="s">
        <v>70</v>
      </c>
      <c r="D6" s="31" t="s">
        <v>71</v>
      </c>
      <c r="E6" s="31"/>
      <c r="F6" s="31"/>
      <c r="G6" s="12">
        <f>COUNTIF('L2 UC'!B:B,'L1 UC'!C6)</f>
        <v>5</v>
      </c>
      <c r="H6" s="12">
        <f>COUNTIF('L3 UC'!C:C,C6)</f>
        <v>16</v>
      </c>
      <c r="I6" s="67">
        <f>AVERAGEIF('L2 UC'!C:C,CONCATENATE(C6,"*"),'L2 UC'!H:H)</f>
        <v>0</v>
      </c>
      <c r="J6" s="67">
        <f>AVERAGEIF('L2 UC'!C:C,CONCATENATE(C6,"*"),'L2 UC'!I:I)</f>
        <v>0</v>
      </c>
      <c r="K6" s="67">
        <f>AVERAGEIF('L2 UC'!C:C,CONCATENATE(C6,"*"),'L2 UC'!J:J)</f>
        <v>0</v>
      </c>
      <c r="L6" s="67">
        <f>AVERAGEIF('L2 UC'!C:C,CONCATENATE(C6,"*"),'L2 UC'!K:K)</f>
        <v>0</v>
      </c>
      <c r="M6" s="67">
        <f>AVERAGEIF('L2 UC'!C:C,CONCATENATE(C6,"*"),'L2 UC'!L:L)</f>
        <v>0</v>
      </c>
      <c r="N6" s="193" t="s">
        <v>72</v>
      </c>
      <c r="O6" s="194"/>
      <c r="P6" s="194"/>
      <c r="Q6" s="195"/>
    </row>
    <row r="7" spans="1:17" ht="30" customHeight="1">
      <c r="A7" s="186"/>
      <c r="B7" s="187"/>
      <c r="C7" s="30" t="s">
        <v>73</v>
      </c>
      <c r="D7" s="31" t="s">
        <v>74</v>
      </c>
      <c r="E7" s="31"/>
      <c r="F7" s="31"/>
      <c r="G7" s="12">
        <f>COUNTIF('L2 UC'!B:B,'L1 UC'!C7)</f>
        <v>2</v>
      </c>
      <c r="H7" s="12">
        <f>COUNTIF('L3 UC'!C:C,C7)</f>
        <v>0</v>
      </c>
      <c r="I7" s="67">
        <f>AVERAGEIF('L2 UC'!C:C,CONCATENATE(C7,"*"),'L2 UC'!H:H)</f>
        <v>0</v>
      </c>
      <c r="J7" s="67">
        <f>AVERAGEIF('L2 UC'!C:C,CONCATENATE(C7,"*"),'L2 UC'!I:I)</f>
        <v>0</v>
      </c>
      <c r="K7" s="67">
        <f>AVERAGEIF('L2 UC'!C:C,CONCATENATE(C7,"*"),'L2 UC'!J:J)</f>
        <v>0</v>
      </c>
      <c r="L7" s="67">
        <f>AVERAGEIF('L2 UC'!C:C,CONCATENATE(C7,"*"),'L2 UC'!K:K)</f>
        <v>0</v>
      </c>
      <c r="M7" s="67">
        <f>AVERAGEIF('L2 UC'!C:C,CONCATENATE(C7,"*"),'L2 UC'!L:L)</f>
        <v>0</v>
      </c>
      <c r="N7" s="193" t="s">
        <v>75</v>
      </c>
      <c r="O7" s="194"/>
      <c r="P7" s="194"/>
      <c r="Q7" s="195"/>
    </row>
    <row r="8" spans="1:17" ht="30" customHeight="1">
      <c r="A8" s="186"/>
      <c r="B8" s="187"/>
      <c r="C8" s="30" t="s">
        <v>76</v>
      </c>
      <c r="D8" s="31" t="s">
        <v>77</v>
      </c>
      <c r="E8" s="31"/>
      <c r="F8" s="31"/>
      <c r="G8" s="12">
        <f>COUNTIF('L2 UC'!B:B,'L1 UC'!C8)</f>
        <v>2</v>
      </c>
      <c r="H8" s="12">
        <f>COUNTIF('L3 UC'!C:C,C8)</f>
        <v>16</v>
      </c>
      <c r="I8" s="67">
        <f>AVERAGEIF('L2 UC'!C:C,CONCATENATE(C8,"*"),'L2 UC'!H:H)</f>
        <v>0</v>
      </c>
      <c r="J8" s="67">
        <f>AVERAGEIF('L2 UC'!C:C,CONCATENATE(C8,"*"),'L2 UC'!I:I)</f>
        <v>0</v>
      </c>
      <c r="K8" s="67">
        <f>AVERAGEIF('L2 UC'!C:C,CONCATENATE(C8,"*"),'L2 UC'!J:J)</f>
        <v>0</v>
      </c>
      <c r="L8" s="67">
        <f>AVERAGEIF('L2 UC'!C:C,CONCATENATE(C8,"*"),'L2 UC'!K:K)</f>
        <v>0</v>
      </c>
      <c r="M8" s="67">
        <f>AVERAGEIF('L2 UC'!C:C,CONCATENATE(C8,"*"),'L2 UC'!L:L)</f>
        <v>0</v>
      </c>
      <c r="N8" s="193" t="s">
        <v>78</v>
      </c>
      <c r="O8" s="194"/>
      <c r="P8" s="194"/>
      <c r="Q8" s="195"/>
    </row>
    <row r="9" spans="1:17" ht="30" customHeight="1">
      <c r="A9" s="188"/>
      <c r="B9" s="189"/>
      <c r="C9" s="30" t="s">
        <v>79</v>
      </c>
      <c r="D9" s="31" t="s">
        <v>80</v>
      </c>
      <c r="E9" s="31"/>
      <c r="F9" s="31"/>
      <c r="G9" s="12">
        <f>COUNTIF('L2 UC'!B:B,'L1 UC'!C9)</f>
        <v>16</v>
      </c>
      <c r="H9" s="12">
        <f>COUNTIF('L3 UC'!C:C,C9)</f>
        <v>126</v>
      </c>
      <c r="I9" s="67">
        <f>AVERAGEIF('L2 UC'!C:C,CONCATENATE(C9,"*"),'L2 UC'!H:H)</f>
        <v>0</v>
      </c>
      <c r="J9" s="67">
        <f>AVERAGEIF('L2 UC'!C:C,CONCATENATE(C9,"*"),'L2 UC'!I:I)</f>
        <v>0</v>
      </c>
      <c r="K9" s="67">
        <f>AVERAGEIF('L2 UC'!C:C,CONCATENATE(C9,"*"),'L2 UC'!J:J)</f>
        <v>0</v>
      </c>
      <c r="L9" s="67">
        <f>AVERAGEIF('L2 UC'!C:C,CONCATENATE(C9,"*"),'L2 UC'!K:K)</f>
        <v>0</v>
      </c>
      <c r="M9" s="67">
        <f>AVERAGEIF('L2 UC'!C:C,CONCATENATE(C9,"*"),'L2 UC'!L:L)</f>
        <v>0</v>
      </c>
      <c r="N9" s="193" t="s">
        <v>81</v>
      </c>
      <c r="O9" s="194"/>
      <c r="P9" s="194"/>
      <c r="Q9" s="195"/>
    </row>
    <row r="10" spans="1:17" ht="30" customHeight="1">
      <c r="A10" s="13"/>
      <c r="B10" s="13"/>
      <c r="C10" s="32"/>
      <c r="D10" s="33"/>
      <c r="E10" s="33"/>
      <c r="F10" s="33"/>
      <c r="G10" s="70"/>
      <c r="H10" s="70"/>
      <c r="I10" s="69"/>
      <c r="J10" s="69"/>
      <c r="K10" s="69"/>
      <c r="L10" s="69"/>
      <c r="M10" s="69"/>
      <c r="N10" s="35"/>
      <c r="O10" s="35"/>
      <c r="P10" s="35"/>
      <c r="Q10" s="35"/>
    </row>
    <row r="11" spans="1:17" ht="30" customHeight="1">
      <c r="A11" s="184" t="s">
        <v>82</v>
      </c>
      <c r="B11" s="185"/>
      <c r="C11" s="30" t="s">
        <v>83</v>
      </c>
      <c r="D11" s="34" t="s">
        <v>84</v>
      </c>
      <c r="E11" s="34"/>
      <c r="F11" s="34"/>
      <c r="G11" s="12">
        <f>COUNTIF('L2 UC'!B:B,'L1 UC'!C11)</f>
        <v>2</v>
      </c>
      <c r="H11" s="12">
        <f>COUNTIF('L3 UC'!C:C,C11)</f>
        <v>0</v>
      </c>
      <c r="I11" s="67">
        <f>AVERAGEIF('L2 UC'!C:C,CONCATENATE(C11,"*"),'L2 UC'!H:H)</f>
        <v>0</v>
      </c>
      <c r="J11" s="67">
        <f>AVERAGEIF('L2 UC'!C:C,CONCATENATE(C11,"*"),'L2 UC'!I:I)</f>
        <v>0</v>
      </c>
      <c r="K11" s="67">
        <f>AVERAGEIF('L2 UC'!C:C,CONCATENATE(C11,"*"),'L2 UC'!J:J)</f>
        <v>0</v>
      </c>
      <c r="L11" s="67">
        <f>AVERAGEIF('L2 UC'!C:C,CONCATENATE(C11,"*"),'L2 UC'!K:K)</f>
        <v>0</v>
      </c>
      <c r="M11" s="67">
        <f>AVERAGEIF('L2 UC'!C:C,CONCATENATE(C11,"*"),'L2 UC'!L:L)</f>
        <v>0</v>
      </c>
      <c r="N11" s="193" t="s">
        <v>85</v>
      </c>
      <c r="O11" s="194"/>
      <c r="P11" s="194"/>
      <c r="Q11" s="195"/>
    </row>
    <row r="12" spans="1:17" ht="30" customHeight="1">
      <c r="A12" s="186"/>
      <c r="B12" s="187"/>
      <c r="C12" s="30" t="s">
        <v>86</v>
      </c>
      <c r="D12" s="34" t="s">
        <v>87</v>
      </c>
      <c r="E12" s="34"/>
      <c r="F12" s="34"/>
      <c r="G12" s="12">
        <f>COUNTIF('L2 UC'!B:B,'L1 UC'!C12)</f>
        <v>3</v>
      </c>
      <c r="H12" s="12">
        <f>COUNTIF('L3 UC'!C:C,C12)</f>
        <v>0</v>
      </c>
      <c r="I12" s="67">
        <f>AVERAGEIF('L2 UC'!C:C,CONCATENATE(C12,"*"),'L2 UC'!H:H)</f>
        <v>0</v>
      </c>
      <c r="J12" s="67">
        <f>AVERAGEIF('L2 UC'!C:C,CONCATENATE(C12,"*"),'L2 UC'!I:I)</f>
        <v>0</v>
      </c>
      <c r="K12" s="67">
        <f>AVERAGEIF('L2 UC'!C:C,CONCATENATE(C12,"*"),'L2 UC'!J:J)</f>
        <v>0</v>
      </c>
      <c r="L12" s="67">
        <f>AVERAGEIF('L2 UC'!C:C,CONCATENATE(C12,"*"),'L2 UC'!K:K)</f>
        <v>0</v>
      </c>
      <c r="M12" s="67">
        <f>AVERAGEIF('L2 UC'!C:C,CONCATENATE(C12,"*"),'L2 UC'!L:L)</f>
        <v>0</v>
      </c>
      <c r="N12" s="193" t="s">
        <v>88</v>
      </c>
      <c r="O12" s="194"/>
      <c r="P12" s="194"/>
      <c r="Q12" s="195"/>
    </row>
    <row r="13" spans="1:17" ht="30" customHeight="1">
      <c r="A13" s="186"/>
      <c r="B13" s="187"/>
      <c r="C13" s="30" t="s">
        <v>89</v>
      </c>
      <c r="D13" s="31" t="s">
        <v>90</v>
      </c>
      <c r="E13" s="31"/>
      <c r="F13" s="31"/>
      <c r="G13" s="12">
        <f>COUNTIF('L2 UC'!B:B,'L1 UC'!C13)</f>
        <v>5</v>
      </c>
      <c r="H13" s="12">
        <f>COUNTIF('L3 UC'!C:C,C13)</f>
        <v>0</v>
      </c>
      <c r="I13" s="67">
        <f>AVERAGEIF('L2 UC'!C:C,CONCATENATE(C13,"*"),'L2 UC'!H:H)</f>
        <v>0</v>
      </c>
      <c r="J13" s="67">
        <f>AVERAGEIF('L2 UC'!C:C,CONCATENATE(C13,"*"),'L2 UC'!I:I)</f>
        <v>0</v>
      </c>
      <c r="K13" s="67">
        <f>AVERAGEIF('L2 UC'!C:C,CONCATENATE(C13,"*"),'L2 UC'!J:J)</f>
        <v>0</v>
      </c>
      <c r="L13" s="67">
        <f>AVERAGEIF('L2 UC'!C:C,CONCATENATE(C13,"*"),'L2 UC'!K:K)</f>
        <v>0</v>
      </c>
      <c r="M13" s="67">
        <f>AVERAGEIF('L2 UC'!C:C,CONCATENATE(C13,"*"),'L2 UC'!L:L)</f>
        <v>0</v>
      </c>
      <c r="N13" s="178" t="s">
        <v>91</v>
      </c>
      <c r="O13" s="179"/>
      <c r="P13" s="179"/>
      <c r="Q13" s="180"/>
    </row>
    <row r="14" spans="1:17" s="5" customFormat="1" ht="30" customHeight="1">
      <c r="A14" s="186"/>
      <c r="B14" s="187"/>
      <c r="C14" s="30" t="s">
        <v>92</v>
      </c>
      <c r="D14" s="31" t="s">
        <v>93</v>
      </c>
      <c r="E14" s="31"/>
      <c r="F14" s="31"/>
      <c r="G14" s="12">
        <f>COUNTIF('L2 UC'!B:B,'L1 UC'!C14)</f>
        <v>2</v>
      </c>
      <c r="H14" s="12">
        <f>COUNTIF('L3 UC'!C:C,C14)</f>
        <v>0</v>
      </c>
      <c r="I14" s="67">
        <f>AVERAGEIF('L2 UC'!C:C,CONCATENATE(C14,"*"),'L2 UC'!H:H)</f>
        <v>0</v>
      </c>
      <c r="J14" s="67">
        <f>AVERAGEIF('L2 UC'!C:C,CONCATENATE(C14,"*"),'L2 UC'!I:I)</f>
        <v>0</v>
      </c>
      <c r="K14" s="67">
        <f>AVERAGEIF('L2 UC'!C:C,CONCATENATE(C14,"*"),'L2 UC'!J:J)</f>
        <v>0</v>
      </c>
      <c r="L14" s="67">
        <f>AVERAGEIF('L2 UC'!C:C,CONCATENATE(C14,"*"),'L2 UC'!K:K)</f>
        <v>0</v>
      </c>
      <c r="M14" s="67">
        <f>AVERAGEIF('L2 UC'!C:C,CONCATENATE(C14,"*"),'L2 UC'!L:L)</f>
        <v>0</v>
      </c>
      <c r="N14" s="178" t="s">
        <v>94</v>
      </c>
      <c r="O14" s="179"/>
      <c r="P14" s="179"/>
      <c r="Q14" s="180"/>
    </row>
    <row r="15" spans="1:17" s="5" customFormat="1" ht="30" customHeight="1">
      <c r="A15" s="186"/>
      <c r="B15" s="187"/>
      <c r="C15" s="30" t="s">
        <v>95</v>
      </c>
      <c r="D15" s="31" t="s">
        <v>96</v>
      </c>
      <c r="E15" s="31"/>
      <c r="F15" s="31"/>
      <c r="G15" s="12">
        <f>COUNTIF('L2 UC'!B:B,'L1 UC'!C15)</f>
        <v>3</v>
      </c>
      <c r="H15" s="12">
        <f>COUNTIF('L3 UC'!C:C,C15)</f>
        <v>0</v>
      </c>
      <c r="I15" s="67">
        <f>AVERAGEIF('L2 UC'!C:C,CONCATENATE(C15,"*"),'L2 UC'!H:H)</f>
        <v>0</v>
      </c>
      <c r="J15" s="67">
        <f>AVERAGEIF('L2 UC'!C:C,CONCATENATE(C15,"*"),'L2 UC'!I:I)</f>
        <v>0</v>
      </c>
      <c r="K15" s="67">
        <f>AVERAGEIF('L2 UC'!C:C,CONCATENATE(C15,"*"),'L2 UC'!J:J)</f>
        <v>0</v>
      </c>
      <c r="L15" s="67">
        <f>AVERAGEIF('L2 UC'!C:C,CONCATENATE(C15,"*"),'L2 UC'!K:K)</f>
        <v>0</v>
      </c>
      <c r="M15" s="67">
        <f>AVERAGEIF('L2 UC'!C:C,CONCATENATE(C15,"*"),'L2 UC'!L:L)</f>
        <v>0</v>
      </c>
      <c r="N15" s="178" t="s">
        <v>97</v>
      </c>
      <c r="O15" s="179"/>
      <c r="P15" s="179"/>
      <c r="Q15" s="180"/>
    </row>
    <row r="16" spans="1:17" s="2" customFormat="1" ht="30" customHeight="1">
      <c r="A16" s="188"/>
      <c r="B16" s="189"/>
      <c r="C16" s="30" t="s">
        <v>98</v>
      </c>
      <c r="D16" s="34" t="s">
        <v>99</v>
      </c>
      <c r="E16" s="34"/>
      <c r="F16" s="34"/>
      <c r="G16" s="12">
        <f>COUNTIF('L2 UC'!B:B,'L1 UC'!C16)</f>
        <v>8</v>
      </c>
      <c r="H16" s="12">
        <f>COUNTIF('L3 UC'!C:C,C16)</f>
        <v>11</v>
      </c>
      <c r="I16" s="67">
        <f>AVERAGEIF('L2 UC'!C:C,CONCATENATE(C16,"*"),'L2 UC'!H:H)</f>
        <v>0</v>
      </c>
      <c r="J16" s="67">
        <f>AVERAGEIF('L2 UC'!C:C,CONCATENATE(C16,"*"),'L2 UC'!I:I)</f>
        <v>0</v>
      </c>
      <c r="K16" s="67">
        <f>AVERAGEIF('L2 UC'!C:C,CONCATENATE(C16,"*"),'L2 UC'!J:J)</f>
        <v>0</v>
      </c>
      <c r="L16" s="67">
        <f>AVERAGEIF('L2 UC'!C:C,CONCATENATE(C16,"*"),'L2 UC'!K:K)</f>
        <v>0</v>
      </c>
      <c r="M16" s="67">
        <f>AVERAGEIF('L2 UC'!C:C,CONCATENATE(C16,"*"),'L2 UC'!L:L)</f>
        <v>0</v>
      </c>
      <c r="N16" s="181" t="s">
        <v>100</v>
      </c>
      <c r="O16" s="182"/>
      <c r="P16" s="182"/>
      <c r="Q16" s="183"/>
    </row>
    <row r="17" spans="1:17" s="4" customFormat="1" ht="15.75" thickBot="1">
      <c r="A17" s="15"/>
      <c r="B17" s="15"/>
      <c r="C17" s="16"/>
      <c r="D17" s="15"/>
      <c r="E17" s="15"/>
      <c r="F17" s="15"/>
      <c r="G17" s="15"/>
      <c r="H17" s="15"/>
      <c r="I17" s="15"/>
      <c r="J17" s="15"/>
      <c r="K17" s="15"/>
      <c r="L17" s="15"/>
      <c r="M17" s="15"/>
      <c r="N17" s="15"/>
      <c r="O17" s="15"/>
      <c r="P17" s="15"/>
      <c r="Q17" s="15"/>
    </row>
    <row r="18" spans="1:17" s="2" customFormat="1" ht="34.5" thickBot="1">
      <c r="A18" s="88"/>
      <c r="B18" s="89"/>
      <c r="C18" s="89" t="s">
        <v>101</v>
      </c>
      <c r="D18" s="89"/>
      <c r="E18" s="89"/>
      <c r="F18" s="89"/>
      <c r="G18" s="89"/>
      <c r="H18" s="89"/>
      <c r="I18" s="89"/>
      <c r="J18" s="89"/>
      <c r="K18" s="89"/>
      <c r="L18" s="89"/>
      <c r="M18" s="89"/>
      <c r="N18" s="89"/>
      <c r="O18" s="89"/>
      <c r="P18" s="89"/>
      <c r="Q18" s="90"/>
    </row>
    <row r="19" spans="1:17" s="4" customFormat="1" ht="15.75" thickBot="1">
      <c r="A19" s="15"/>
      <c r="B19" s="21"/>
      <c r="C19" s="21"/>
      <c r="D19" s="21"/>
      <c r="E19" s="21"/>
      <c r="F19" s="21"/>
      <c r="G19" s="21"/>
      <c r="H19" s="21"/>
      <c r="I19" s="21"/>
      <c r="J19" s="21"/>
      <c r="K19" s="21"/>
      <c r="L19" s="21"/>
      <c r="M19" s="21"/>
      <c r="N19" s="21"/>
      <c r="O19" s="21"/>
      <c r="P19" s="21"/>
      <c r="Q19" s="21"/>
    </row>
    <row r="20" spans="1:17" s="2" customFormat="1" ht="45.75" thickBot="1">
      <c r="A20" s="15"/>
      <c r="B20" s="15"/>
      <c r="C20" s="202" t="s">
        <v>59</v>
      </c>
      <c r="D20" s="203"/>
      <c r="E20" s="203"/>
      <c r="F20" s="204"/>
      <c r="G20" s="122" t="s">
        <v>102</v>
      </c>
      <c r="H20" s="156"/>
      <c r="I20" s="12" t="s">
        <v>39</v>
      </c>
      <c r="J20" s="12" t="s">
        <v>40</v>
      </c>
      <c r="K20" s="12" t="s">
        <v>41</v>
      </c>
      <c r="L20" s="12" t="s">
        <v>42</v>
      </c>
      <c r="M20" s="12" t="s">
        <v>43</v>
      </c>
      <c r="N20" s="124"/>
      <c r="O20" s="124"/>
      <c r="P20" s="124"/>
      <c r="Q20" s="15"/>
    </row>
    <row r="21" spans="1:17" ht="31.5" customHeight="1">
      <c r="A21" s="14"/>
      <c r="B21" s="14"/>
      <c r="C21" s="196" t="s">
        <v>103</v>
      </c>
      <c r="D21" s="197"/>
      <c r="E21" s="197"/>
      <c r="F21" s="198"/>
      <c r="G21" s="146">
        <f>AVERAGE(I21:K21)</f>
        <v>0</v>
      </c>
      <c r="H21" s="14"/>
      <c r="I21" s="154">
        <f>AVERAGE(I3:I16)</f>
        <v>0</v>
      </c>
      <c r="J21" s="154">
        <f>AVERAGE(J3:J16)</f>
        <v>0</v>
      </c>
      <c r="K21" s="154">
        <f>AVERAGE(K3:K16)</f>
        <v>0</v>
      </c>
      <c r="L21" s="155">
        <f>AVERAGE(L3:L16)</f>
        <v>0</v>
      </c>
      <c r="M21" s="154">
        <f>AVERAGE(M3:M16)</f>
        <v>0</v>
      </c>
      <c r="N21" s="157"/>
      <c r="O21" s="157"/>
      <c r="P21" s="157"/>
      <c r="Q21" s="20"/>
    </row>
    <row r="22" spans="1:17" ht="31.5" customHeight="1" thickBot="1">
      <c r="A22" s="14"/>
      <c r="B22" s="14"/>
      <c r="C22" s="199" t="s">
        <v>104</v>
      </c>
      <c r="D22" s="200"/>
      <c r="E22" s="200"/>
      <c r="F22" s="201"/>
      <c r="G22" s="147">
        <f>1-L21</f>
        <v>1</v>
      </c>
      <c r="H22" s="14"/>
      <c r="I22" s="14"/>
      <c r="J22" s="19"/>
      <c r="K22" s="19"/>
      <c r="L22" s="19"/>
      <c r="M22" s="19"/>
      <c r="N22" s="19"/>
      <c r="O22" s="19"/>
      <c r="P22" s="19"/>
      <c r="Q22" s="14" t="s">
        <v>105</v>
      </c>
    </row>
    <row r="23" spans="1:17" ht="16.5" thickBot="1">
      <c r="A23" s="14"/>
      <c r="B23" s="14"/>
      <c r="C23" s="17"/>
      <c r="D23" s="18"/>
      <c r="E23" s="18"/>
      <c r="F23" s="18"/>
      <c r="G23" s="17"/>
      <c r="H23" s="17"/>
      <c r="I23" s="14"/>
      <c r="J23" s="19"/>
      <c r="K23" s="19"/>
      <c r="L23" s="19"/>
      <c r="M23" s="19"/>
      <c r="N23" s="19"/>
      <c r="O23" s="19"/>
      <c r="P23" s="19"/>
      <c r="Q23" s="14"/>
    </row>
    <row r="24" spans="1:17" ht="34.5" customHeight="1" thickBot="1">
      <c r="A24" s="93"/>
      <c r="B24" s="91"/>
      <c r="C24" s="91" t="s">
        <v>106</v>
      </c>
      <c r="D24" s="91"/>
      <c r="E24" s="91"/>
      <c r="F24" s="91"/>
      <c r="G24" s="91"/>
      <c r="H24" s="91"/>
      <c r="I24" s="91"/>
      <c r="J24" s="91"/>
      <c r="K24" s="91"/>
      <c r="L24" s="91"/>
      <c r="M24" s="91"/>
      <c r="N24" s="91"/>
      <c r="O24" s="91"/>
      <c r="P24" s="91"/>
      <c r="Q24" s="92"/>
    </row>
    <row r="25" spans="1:17">
      <c r="A25" s="14"/>
      <c r="B25" s="14"/>
      <c r="C25" s="14"/>
      <c r="D25" s="14"/>
      <c r="E25" s="14"/>
      <c r="F25" s="14"/>
      <c r="G25" s="14"/>
      <c r="H25" s="14"/>
      <c r="I25" s="14"/>
      <c r="J25" s="14"/>
      <c r="K25" s="14"/>
      <c r="L25" s="14"/>
      <c r="M25" s="14"/>
      <c r="N25" s="125"/>
      <c r="O25" s="14"/>
      <c r="P25" s="14"/>
      <c r="Q25" s="14"/>
    </row>
    <row r="26" spans="1:17" s="5" customFormat="1" ht="34.5" customHeight="1">
      <c r="A26" s="14"/>
      <c r="B26" s="123" t="s">
        <v>107</v>
      </c>
      <c r="C26" s="14"/>
      <c r="D26" s="14"/>
      <c r="E26" s="14"/>
      <c r="F26" s="14"/>
      <c r="G26" s="123" t="s">
        <v>108</v>
      </c>
      <c r="H26" s="14"/>
      <c r="I26" s="14"/>
      <c r="J26" s="14"/>
      <c r="K26" s="14"/>
      <c r="L26" s="14"/>
      <c r="M26" s="14"/>
      <c r="O26" s="123" t="s">
        <v>109</v>
      </c>
      <c r="P26" s="123"/>
    </row>
    <row r="27" spans="1:17">
      <c r="A27" s="14"/>
      <c r="B27" s="14"/>
      <c r="C27" s="14"/>
      <c r="D27" s="14"/>
      <c r="E27" s="14"/>
      <c r="F27" s="14"/>
      <c r="G27" s="14"/>
      <c r="H27" s="14"/>
      <c r="I27" s="14"/>
      <c r="J27" s="14"/>
      <c r="K27" s="14"/>
      <c r="L27" s="14"/>
      <c r="M27" s="14"/>
      <c r="N27" s="14"/>
      <c r="O27" s="14"/>
      <c r="P27" s="14"/>
      <c r="Q27" s="14"/>
    </row>
    <row r="28" spans="1:17">
      <c r="A28" s="14"/>
      <c r="B28" s="14"/>
      <c r="C28" s="14"/>
      <c r="D28" s="14"/>
      <c r="E28" s="14"/>
      <c r="F28" s="14"/>
      <c r="G28" s="14"/>
      <c r="H28" s="14"/>
      <c r="I28" s="14"/>
      <c r="J28" s="14"/>
      <c r="K28" s="14"/>
      <c r="L28" s="14"/>
      <c r="M28" s="14"/>
      <c r="N28" s="126"/>
      <c r="O28" s="127"/>
      <c r="P28" s="126"/>
      <c r="Q28" s="127"/>
    </row>
    <row r="29" spans="1:17">
      <c r="A29" s="14"/>
      <c r="B29" s="14"/>
      <c r="C29" s="14"/>
      <c r="D29" s="14"/>
      <c r="E29" s="14"/>
      <c r="F29" s="14"/>
      <c r="G29" s="14"/>
      <c r="H29" s="14"/>
      <c r="I29" s="14"/>
      <c r="J29" s="14"/>
      <c r="K29" s="14"/>
      <c r="L29" s="14"/>
      <c r="M29" s="14"/>
      <c r="N29" s="126"/>
      <c r="O29" s="127"/>
      <c r="P29" s="126"/>
      <c r="Q29" s="127"/>
    </row>
    <row r="30" spans="1:17">
      <c r="A30" s="14"/>
      <c r="B30" s="14"/>
      <c r="C30" s="14"/>
      <c r="D30" s="14"/>
      <c r="E30" s="14"/>
      <c r="F30" s="14"/>
      <c r="G30" s="14"/>
      <c r="H30" s="14"/>
      <c r="I30" s="14"/>
      <c r="J30" s="14"/>
      <c r="K30" s="14"/>
      <c r="L30" s="14"/>
      <c r="M30" s="14"/>
      <c r="N30" s="14"/>
      <c r="O30" s="14"/>
      <c r="P30" s="126"/>
      <c r="Q30" s="127"/>
    </row>
    <row r="31" spans="1:17">
      <c r="A31" s="14"/>
      <c r="B31" s="14"/>
      <c r="C31" s="14"/>
      <c r="D31" s="14"/>
      <c r="E31" s="14"/>
      <c r="F31" s="14"/>
      <c r="G31" s="14"/>
      <c r="H31" s="14"/>
      <c r="I31" s="14"/>
      <c r="J31" s="14"/>
      <c r="K31" s="14"/>
      <c r="L31" s="14"/>
      <c r="M31" s="14"/>
      <c r="N31" s="14"/>
      <c r="O31" s="14"/>
      <c r="P31" s="126"/>
      <c r="Q31" s="127"/>
    </row>
    <row r="32" spans="1:17">
      <c r="A32" s="14"/>
      <c r="B32" s="14"/>
      <c r="C32" s="14"/>
      <c r="D32" s="14"/>
      <c r="E32" s="14"/>
      <c r="F32" s="14"/>
      <c r="G32" s="14"/>
      <c r="H32" s="14"/>
      <c r="I32" s="14"/>
      <c r="J32" s="14"/>
      <c r="K32" s="14"/>
      <c r="L32" s="14"/>
      <c r="M32" s="14"/>
      <c r="N32" s="14"/>
      <c r="O32" s="14"/>
      <c r="P32" s="126"/>
      <c r="Q32" s="127"/>
    </row>
    <row r="33" spans="1:17">
      <c r="A33" s="14"/>
      <c r="B33" s="14"/>
      <c r="C33" s="14"/>
      <c r="D33" s="14"/>
      <c r="E33" s="14"/>
      <c r="F33" s="14"/>
      <c r="G33" s="14"/>
      <c r="H33" s="14"/>
      <c r="I33" s="14"/>
      <c r="J33" s="14"/>
      <c r="K33" s="14"/>
      <c r="L33" s="14"/>
      <c r="M33" s="14"/>
      <c r="N33" s="14"/>
      <c r="O33" s="14"/>
      <c r="P33" s="14"/>
      <c r="Q33" s="14"/>
    </row>
    <row r="34" spans="1:17">
      <c r="A34" s="14"/>
      <c r="B34" s="14"/>
      <c r="C34" s="14"/>
      <c r="D34" s="14"/>
      <c r="E34" s="14"/>
      <c r="F34" s="14"/>
      <c r="G34" s="14"/>
      <c r="H34" s="14"/>
      <c r="I34" s="14"/>
      <c r="J34" s="14"/>
      <c r="K34" s="14"/>
      <c r="L34" s="14"/>
      <c r="M34" s="14"/>
      <c r="N34" s="14"/>
      <c r="O34" s="14"/>
      <c r="P34" s="14"/>
      <c r="Q34" s="14"/>
    </row>
    <row r="35" spans="1:17">
      <c r="A35" s="14"/>
      <c r="B35" s="14"/>
      <c r="C35" s="14"/>
      <c r="D35" s="14"/>
      <c r="E35" s="14"/>
      <c r="F35" s="14"/>
      <c r="G35" s="14"/>
      <c r="H35" s="14"/>
      <c r="I35" s="14"/>
      <c r="J35" s="14"/>
      <c r="K35" s="14"/>
      <c r="L35" s="14"/>
      <c r="M35" s="14"/>
      <c r="N35" s="14"/>
      <c r="O35" s="14"/>
      <c r="P35" s="14"/>
      <c r="Q35" s="14"/>
    </row>
    <row r="36" spans="1:17">
      <c r="A36" s="14"/>
      <c r="B36" s="14"/>
      <c r="C36" s="14"/>
      <c r="D36" s="14"/>
      <c r="E36" s="14"/>
      <c r="F36" s="14"/>
      <c r="G36" s="14"/>
      <c r="H36" s="14"/>
      <c r="I36" s="14"/>
      <c r="J36" s="14"/>
      <c r="K36" s="14"/>
      <c r="L36" s="14"/>
      <c r="M36" s="14"/>
      <c r="N36" s="14"/>
      <c r="O36" s="14"/>
      <c r="P36" s="14"/>
      <c r="Q36" s="14"/>
    </row>
    <row r="37" spans="1:17">
      <c r="A37" s="14"/>
      <c r="B37" s="14"/>
      <c r="C37" s="14"/>
      <c r="D37" s="14"/>
      <c r="E37" s="14"/>
      <c r="F37" s="14"/>
      <c r="G37" s="14"/>
      <c r="H37" s="14"/>
      <c r="I37" s="14"/>
      <c r="J37" s="14"/>
      <c r="K37" s="14"/>
      <c r="L37" s="14"/>
      <c r="M37" s="14"/>
      <c r="N37" s="14"/>
      <c r="O37" s="14"/>
      <c r="P37" s="14"/>
      <c r="Q37" s="14"/>
    </row>
    <row r="38" spans="1:17">
      <c r="A38" s="14"/>
      <c r="B38" s="14"/>
      <c r="C38" s="14"/>
      <c r="D38" s="14"/>
      <c r="E38" s="14"/>
      <c r="F38" s="14"/>
      <c r="G38" s="14"/>
      <c r="H38" s="14"/>
      <c r="I38" s="14"/>
      <c r="J38" s="14"/>
      <c r="K38" s="14"/>
      <c r="L38" s="14"/>
      <c r="M38" s="14"/>
      <c r="N38" s="14"/>
      <c r="O38" s="14"/>
      <c r="P38" s="14"/>
      <c r="Q38" s="14"/>
    </row>
    <row r="39" spans="1:17">
      <c r="A39" s="14"/>
      <c r="B39" s="14"/>
      <c r="C39" s="14"/>
      <c r="D39" s="14"/>
      <c r="E39" s="14"/>
      <c r="F39" s="14"/>
      <c r="G39" s="14"/>
      <c r="H39" s="14"/>
      <c r="I39" s="14"/>
      <c r="J39" s="14"/>
      <c r="K39" s="14"/>
      <c r="L39" s="14"/>
      <c r="M39" s="14"/>
      <c r="N39" s="14"/>
      <c r="O39" s="14"/>
      <c r="P39" s="14"/>
      <c r="Q39" s="14"/>
    </row>
    <row r="40" spans="1:17">
      <c r="A40" s="14"/>
      <c r="B40" s="14"/>
      <c r="C40" s="14"/>
      <c r="D40" s="14"/>
      <c r="E40" s="14"/>
      <c r="F40" s="14"/>
      <c r="G40" s="14"/>
      <c r="H40" s="14"/>
      <c r="I40" s="14"/>
      <c r="J40" s="14"/>
      <c r="K40" s="14"/>
      <c r="L40" s="14"/>
      <c r="M40" s="14"/>
      <c r="N40" s="14"/>
      <c r="O40" s="14"/>
      <c r="P40" s="14"/>
      <c r="Q40" s="14"/>
    </row>
    <row r="41" spans="1:17">
      <c r="A41" s="14"/>
      <c r="B41" s="14"/>
      <c r="C41" s="14"/>
      <c r="D41" s="14"/>
      <c r="E41" s="14"/>
      <c r="F41" s="14"/>
      <c r="G41" s="14"/>
      <c r="H41" s="14"/>
      <c r="I41" s="14"/>
      <c r="J41" s="14"/>
      <c r="K41" s="14"/>
      <c r="L41" s="14"/>
      <c r="M41" s="14"/>
      <c r="N41" s="14"/>
      <c r="O41" s="14"/>
      <c r="P41" s="14"/>
      <c r="Q41" s="14"/>
    </row>
    <row r="42" spans="1:17">
      <c r="A42" s="14"/>
      <c r="B42" s="14"/>
      <c r="C42" s="14"/>
      <c r="D42" s="14"/>
      <c r="E42" s="14"/>
      <c r="F42" s="14"/>
      <c r="G42" s="14"/>
      <c r="H42" s="14"/>
      <c r="I42" s="14"/>
      <c r="J42" s="14"/>
      <c r="K42" s="14"/>
      <c r="L42" s="14"/>
      <c r="M42" s="14"/>
      <c r="N42" s="14"/>
      <c r="O42" s="14"/>
      <c r="P42" s="14"/>
      <c r="Q42" s="14"/>
    </row>
    <row r="43" spans="1:17">
      <c r="A43" s="14"/>
      <c r="B43" s="14"/>
      <c r="C43" s="14"/>
      <c r="D43" s="14"/>
      <c r="E43" s="14"/>
      <c r="F43" s="14"/>
      <c r="G43" s="14"/>
      <c r="H43" s="14"/>
      <c r="I43" s="14"/>
      <c r="J43" s="14"/>
      <c r="K43" s="14"/>
      <c r="L43" s="14"/>
      <c r="M43" s="14"/>
      <c r="N43" s="14"/>
      <c r="O43" s="14"/>
      <c r="P43" s="14"/>
      <c r="Q43" s="14"/>
    </row>
    <row r="44" spans="1:17">
      <c r="A44" s="14"/>
      <c r="B44" s="14"/>
      <c r="C44" s="14"/>
      <c r="D44" s="14"/>
      <c r="E44" s="14"/>
      <c r="F44" s="14"/>
      <c r="G44" s="14"/>
      <c r="H44" s="14"/>
      <c r="I44" s="14"/>
      <c r="J44" s="14"/>
      <c r="K44" s="14"/>
      <c r="L44" s="14"/>
      <c r="M44" s="14"/>
      <c r="N44" s="14"/>
      <c r="O44" s="14"/>
      <c r="P44" s="14"/>
      <c r="Q44" s="14"/>
    </row>
    <row r="45" spans="1:17">
      <c r="A45" s="14"/>
      <c r="B45" s="14"/>
      <c r="C45" s="14"/>
      <c r="D45" s="14"/>
      <c r="E45" s="14"/>
      <c r="F45" s="14"/>
      <c r="G45" s="14"/>
      <c r="H45" s="14"/>
      <c r="I45" s="14"/>
      <c r="J45" s="14"/>
      <c r="K45" s="14"/>
      <c r="L45" s="14"/>
      <c r="M45" s="14"/>
      <c r="N45" s="14"/>
      <c r="O45" s="14"/>
      <c r="P45" s="14"/>
      <c r="Q45" s="14"/>
    </row>
    <row r="46" spans="1:17">
      <c r="A46" s="14"/>
      <c r="B46" s="14"/>
      <c r="C46" s="14"/>
      <c r="D46" s="14"/>
      <c r="E46" s="14"/>
      <c r="F46" s="14"/>
      <c r="G46" s="14"/>
      <c r="H46" s="14"/>
      <c r="I46" s="14"/>
      <c r="J46" s="14"/>
      <c r="K46" s="14"/>
      <c r="L46" s="14"/>
      <c r="M46" s="14"/>
      <c r="N46" s="14"/>
      <c r="O46" s="14"/>
      <c r="P46" s="14"/>
      <c r="Q46" s="14"/>
    </row>
    <row r="47" spans="1:17">
      <c r="A47" s="14"/>
      <c r="B47" s="14"/>
      <c r="C47" s="14"/>
      <c r="D47" s="14"/>
      <c r="E47" s="14"/>
      <c r="F47" s="14"/>
      <c r="G47" s="14"/>
      <c r="H47" s="14"/>
      <c r="I47" s="14"/>
      <c r="J47" s="14"/>
      <c r="K47" s="14"/>
      <c r="L47" s="14"/>
      <c r="M47" s="14"/>
      <c r="N47" s="14"/>
      <c r="O47" s="14"/>
      <c r="P47" s="14"/>
      <c r="Q47" s="14"/>
    </row>
    <row r="48" spans="1:17">
      <c r="A48" s="14"/>
      <c r="B48" s="14"/>
      <c r="C48" s="14"/>
      <c r="D48" s="14"/>
      <c r="E48" s="14"/>
      <c r="F48" s="14"/>
      <c r="G48" s="14"/>
      <c r="H48" s="14"/>
      <c r="I48" s="14"/>
      <c r="J48" s="14"/>
      <c r="K48" s="14"/>
      <c r="L48" s="14"/>
      <c r="M48" s="14"/>
      <c r="N48" s="14"/>
      <c r="O48" s="14"/>
      <c r="P48" s="14"/>
      <c r="Q48" s="14"/>
    </row>
    <row r="49" spans="1:17">
      <c r="A49" s="14"/>
      <c r="B49" s="14"/>
      <c r="C49" s="14"/>
      <c r="D49" s="14"/>
      <c r="E49" s="14"/>
      <c r="F49" s="14"/>
      <c r="G49" s="14"/>
      <c r="H49" s="14"/>
      <c r="I49" s="14"/>
      <c r="J49" s="14"/>
      <c r="K49" s="14"/>
      <c r="L49" s="14"/>
      <c r="M49" s="14"/>
      <c r="N49" s="14"/>
      <c r="O49" s="14"/>
      <c r="P49" s="14"/>
      <c r="Q49" s="14"/>
    </row>
    <row r="50" spans="1:17">
      <c r="A50" s="14"/>
      <c r="B50" s="14"/>
      <c r="C50" s="14"/>
      <c r="D50" s="14"/>
      <c r="E50" s="14"/>
      <c r="F50" s="14"/>
      <c r="G50" s="14"/>
      <c r="H50" s="14"/>
      <c r="I50" s="14"/>
      <c r="J50" s="14"/>
      <c r="K50" s="14"/>
      <c r="L50" s="14"/>
      <c r="M50" s="14"/>
      <c r="N50" s="14"/>
      <c r="O50" s="14"/>
      <c r="P50" s="14"/>
      <c r="Q50" s="14"/>
    </row>
    <row r="51" spans="1:17">
      <c r="A51" s="14"/>
      <c r="B51" s="14"/>
      <c r="C51" s="14"/>
      <c r="D51" s="14"/>
      <c r="E51" s="14"/>
      <c r="F51" s="14"/>
      <c r="G51" s="14"/>
      <c r="H51" s="14"/>
      <c r="I51" s="14"/>
      <c r="J51" s="14"/>
      <c r="K51" s="14"/>
      <c r="L51" s="14"/>
      <c r="M51" s="14"/>
      <c r="N51" s="14"/>
      <c r="O51" s="14"/>
      <c r="P51" s="14"/>
      <c r="Q51" s="14"/>
    </row>
    <row r="52" spans="1:17">
      <c r="A52" s="14"/>
      <c r="B52" s="14"/>
      <c r="C52" s="14"/>
      <c r="D52" s="14"/>
      <c r="E52" s="14"/>
      <c r="F52" s="14"/>
      <c r="G52" s="14"/>
      <c r="H52" s="14"/>
      <c r="I52" s="14"/>
      <c r="J52" s="14"/>
      <c r="K52" s="14"/>
      <c r="L52" s="14"/>
      <c r="M52" s="14"/>
      <c r="N52" s="14"/>
      <c r="O52" s="14"/>
      <c r="P52" s="14"/>
      <c r="Q52" s="14"/>
    </row>
    <row r="53" spans="1:17">
      <c r="A53" s="14"/>
      <c r="B53" s="14"/>
      <c r="C53" s="14"/>
      <c r="D53" s="14"/>
      <c r="E53" s="14"/>
      <c r="F53" s="14"/>
      <c r="G53" s="14"/>
      <c r="H53" s="14"/>
      <c r="I53" s="14"/>
      <c r="J53" s="14"/>
      <c r="K53" s="14"/>
      <c r="L53" s="14"/>
      <c r="M53" s="14"/>
      <c r="N53" s="14"/>
      <c r="O53" s="14"/>
      <c r="P53" s="14"/>
      <c r="Q53" s="14"/>
    </row>
    <row r="54" spans="1:17" hidden="1">
      <c r="C54" s="5"/>
      <c r="D54" s="5"/>
      <c r="G54" s="5"/>
      <c r="H54" s="5"/>
      <c r="I54" s="5"/>
      <c r="J54" s="5"/>
      <c r="K54" s="5"/>
      <c r="L54" s="5"/>
      <c r="M54" s="5"/>
      <c r="Q54" s="5"/>
    </row>
    <row r="55" spans="1:17" hidden="1">
      <c r="C55" s="5"/>
      <c r="D55" s="5"/>
      <c r="G55" s="5"/>
      <c r="H55" s="5"/>
      <c r="I55" s="5"/>
      <c r="J55" s="5"/>
      <c r="K55" s="5"/>
      <c r="L55" s="5"/>
      <c r="M55" s="5"/>
      <c r="Q55" s="5"/>
    </row>
    <row r="56" spans="1:17" hidden="1">
      <c r="C56" s="5"/>
      <c r="D56" s="5"/>
      <c r="G56" s="5"/>
      <c r="H56" s="5"/>
      <c r="I56" s="5"/>
      <c r="J56" s="5"/>
      <c r="K56" s="5"/>
      <c r="L56" s="5"/>
      <c r="M56" s="5"/>
      <c r="Q56" s="5"/>
    </row>
  </sheetData>
  <sheetProtection formatCells="0" formatColumns="0" formatRows="0" insertColumns="0" insertRows="0" insertHyperlinks="0" deleteColumns="0" deleteRows="0" sort="0" autoFilter="0" pivotTables="0"/>
  <mergeCells count="20">
    <mergeCell ref="N2:Q2"/>
    <mergeCell ref="N5:Q5"/>
    <mergeCell ref="N6:Q6"/>
    <mergeCell ref="N7:Q7"/>
    <mergeCell ref="N8:Q8"/>
    <mergeCell ref="C21:F21"/>
    <mergeCell ref="C22:F22"/>
    <mergeCell ref="C20:F20"/>
    <mergeCell ref="A2:B2"/>
    <mergeCell ref="A11:B16"/>
    <mergeCell ref="N15:Q15"/>
    <mergeCell ref="N16:Q16"/>
    <mergeCell ref="A3:B9"/>
    <mergeCell ref="N4:Q4"/>
    <mergeCell ref="N14:Q14"/>
    <mergeCell ref="N3:Q3"/>
    <mergeCell ref="N9:Q9"/>
    <mergeCell ref="N11:Q11"/>
    <mergeCell ref="N12:Q12"/>
    <mergeCell ref="N13:Q13"/>
  </mergeCells>
  <conditionalFormatting sqref="I21:M21">
    <cfRule type="colorScale" priority="2">
      <colorScale>
        <cfvo type="min"/>
        <cfvo type="percentile" val="50"/>
        <cfvo type="max"/>
        <color rgb="FFF8696B"/>
        <color rgb="FFFFEB84"/>
        <color rgb="FF63BE7B"/>
      </colorScale>
    </cfRule>
  </conditionalFormatting>
  <conditionalFormatting sqref="I3:M16">
    <cfRule type="colorScale" priority="485">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5"/>
  </sheetPr>
  <dimension ref="A1:P161"/>
  <sheetViews>
    <sheetView zoomScaleNormal="100" workbookViewId="0">
      <selection activeCell="A64" sqref="A64"/>
    </sheetView>
  </sheetViews>
  <sheetFormatPr defaultColWidth="0" defaultRowHeight="15"/>
  <cols>
    <col min="1" max="1" width="25.7109375" style="109" customWidth="1"/>
    <col min="2" max="2" width="10.7109375" style="110" customWidth="1"/>
    <col min="3" max="3" width="25.7109375" style="104" customWidth="1"/>
    <col min="4" max="4" width="30.7109375" style="99" customWidth="1"/>
    <col min="5" max="5" width="63.85546875" style="142" customWidth="1"/>
    <col min="6" max="6" width="37.140625" style="99" bestFit="1" customWidth="1"/>
    <col min="7" max="7" width="15.28515625" style="110" customWidth="1"/>
    <col min="8" max="8" width="13.28515625" style="118" customWidth="1"/>
    <col min="9" max="9" width="16" style="118" customWidth="1"/>
    <col min="10" max="10" width="11.7109375" style="118" customWidth="1"/>
    <col min="11" max="12" width="11.7109375" style="117" customWidth="1"/>
    <col min="13" max="13" width="19.42578125" style="99" customWidth="1"/>
    <col min="14" max="16" width="19.42578125" style="105" customWidth="1"/>
    <col min="17" max="16384" width="9.140625" style="103" hidden="1"/>
  </cols>
  <sheetData>
    <row r="1" spans="1:16" s="99" customFormat="1" ht="50.1" customHeight="1">
      <c r="A1" s="106" t="s">
        <v>110</v>
      </c>
      <c r="B1" s="106" t="s">
        <v>53</v>
      </c>
      <c r="C1" s="106" t="s">
        <v>111</v>
      </c>
      <c r="D1" s="106" t="s">
        <v>54</v>
      </c>
      <c r="E1" s="141" t="s">
        <v>112</v>
      </c>
      <c r="F1" s="106" t="s">
        <v>113</v>
      </c>
      <c r="G1" s="106" t="s">
        <v>58</v>
      </c>
      <c r="H1" s="106" t="s">
        <v>114</v>
      </c>
      <c r="I1" s="106" t="s">
        <v>115</v>
      </c>
      <c r="J1" s="106" t="s">
        <v>116</v>
      </c>
      <c r="K1" s="106" t="s">
        <v>117</v>
      </c>
      <c r="L1" s="106" t="s">
        <v>118</v>
      </c>
      <c r="M1" s="119" t="s">
        <v>44</v>
      </c>
      <c r="N1" s="120" t="s">
        <v>119</v>
      </c>
      <c r="O1" s="120" t="s">
        <v>120</v>
      </c>
      <c r="P1" s="120" t="s">
        <v>121</v>
      </c>
    </row>
    <row r="2" spans="1:16" s="99" customFormat="1" ht="43.5" customHeight="1">
      <c r="A2" s="107" t="str">
        <f>VLOOKUP(LEFT(C2,2),'L1 UC'!C:D,2,FALSE)</f>
        <v>Reconnaissance</v>
      </c>
      <c r="B2" s="108" t="str">
        <f t="shared" ref="B2:B61" si="0">LEFT(C2,2)</f>
        <v>RE</v>
      </c>
      <c r="C2" s="23" t="s">
        <v>122</v>
      </c>
      <c r="D2" s="24" t="s">
        <v>123</v>
      </c>
      <c r="E2" s="25" t="s">
        <v>124</v>
      </c>
      <c r="F2" s="24"/>
      <c r="G2" s="111">
        <f>COUNTIF('L3 UC'!E:E,C2)</f>
        <v>0</v>
      </c>
      <c r="H2" s="112">
        <f>IFERROR(SUMIF('L3 UC'!E:E,'L2 UC'!C2,'L3 UC'!I:I)/G2,0)</f>
        <v>0</v>
      </c>
      <c r="I2" s="112">
        <f>IFERROR(SUMIF('L3 UC'!E:E,'L2 UC'!C2,'L3 UC'!J:J)/G2,0)</f>
        <v>0</v>
      </c>
      <c r="J2" s="112">
        <f>IFERROR(SUMIF('L3 UC'!E:E,'L2 UC'!C2,'L3 UC'!K:K)/G2,0)</f>
        <v>0</v>
      </c>
      <c r="K2" s="113">
        <f>IFERROR(SUMIF('L3 UC'!E:E,'L2 UC'!C2,'L3 UC'!L:L)/G2,0)</f>
        <v>0</v>
      </c>
      <c r="L2" s="114">
        <f>IFERROR(SUMIF('L3 UC'!E:E,'L2 UC'!C2,'L3 UC'!M:M)/G2,0)</f>
        <v>0</v>
      </c>
      <c r="M2" s="24"/>
      <c r="N2" s="24"/>
      <c r="O2" s="25"/>
      <c r="P2" s="24"/>
    </row>
    <row r="3" spans="1:16" s="99" customFormat="1" ht="43.5" customHeight="1">
      <c r="A3" s="107" t="str">
        <f>VLOOKUP(LEFT(C3,2),'L1 UC'!C:D,2,FALSE)</f>
        <v>Reconnaissance</v>
      </c>
      <c r="B3" s="108" t="str">
        <f t="shared" si="0"/>
        <v>RE</v>
      </c>
      <c r="C3" s="23" t="s">
        <v>125</v>
      </c>
      <c r="D3" s="24" t="s">
        <v>126</v>
      </c>
      <c r="E3" s="25" t="s">
        <v>127</v>
      </c>
      <c r="F3" s="24"/>
      <c r="G3" s="111">
        <f>COUNTIF('L3 UC'!E:E,C3)</f>
        <v>0</v>
      </c>
      <c r="H3" s="112">
        <f>IFERROR(SUMIF('L3 UC'!E:E,'L2 UC'!C3,'L3 UC'!I:I)/G3,0)</f>
        <v>0</v>
      </c>
      <c r="I3" s="112">
        <f>IFERROR(SUMIF('L3 UC'!E:E,'L2 UC'!C3,'L3 UC'!J:J)/G3,0)</f>
        <v>0</v>
      </c>
      <c r="J3" s="112">
        <f>IFERROR(SUMIF('L3 UC'!E:E,'L2 UC'!C3,'L3 UC'!K:K)/G3,0)</f>
        <v>0</v>
      </c>
      <c r="K3" s="113">
        <f>IFERROR(SUMIF('L3 UC'!E:E,'L2 UC'!C3,'L3 UC'!L:L)/G3,0)</f>
        <v>0</v>
      </c>
      <c r="L3" s="114">
        <f>IFERROR(SUMIF('L3 UC'!E:E,'L2 UC'!C3,'L3 UC'!M:M)/G3,0)</f>
        <v>0</v>
      </c>
      <c r="M3" s="24"/>
      <c r="N3" s="24"/>
      <c r="O3" s="25"/>
      <c r="P3" s="24"/>
    </row>
    <row r="4" spans="1:16" s="99" customFormat="1" ht="43.5" customHeight="1">
      <c r="A4" s="107" t="str">
        <f>VLOOKUP(LEFT(C4,2),'L1 UC'!C:D,2,FALSE)</f>
        <v>Reconnaissance</v>
      </c>
      <c r="B4" s="108" t="str">
        <f t="shared" si="0"/>
        <v>RE</v>
      </c>
      <c r="C4" s="23" t="s">
        <v>128</v>
      </c>
      <c r="D4" s="24" t="s">
        <v>129</v>
      </c>
      <c r="E4" s="25" t="s">
        <v>130</v>
      </c>
      <c r="F4" s="24"/>
      <c r="G4" s="111">
        <f>COUNTIF('L3 UC'!E:E,C4)</f>
        <v>0</v>
      </c>
      <c r="H4" s="112">
        <f>IFERROR(SUMIF('L3 UC'!E:E,'L2 UC'!C4,'L3 UC'!I:I)/G4,0)</f>
        <v>0</v>
      </c>
      <c r="I4" s="112">
        <f>IFERROR(SUMIF('L3 UC'!E:E,'L2 UC'!C4,'L3 UC'!J:J)/G4,0)</f>
        <v>0</v>
      </c>
      <c r="J4" s="112">
        <f>IFERROR(SUMIF('L3 UC'!E:E,'L2 UC'!C4,'L3 UC'!K:K)/G4,0)</f>
        <v>0</v>
      </c>
      <c r="K4" s="113">
        <f>IFERROR(SUMIF('L3 UC'!E:E,'L2 UC'!C4,'L3 UC'!L:L)/G4,0)</f>
        <v>0</v>
      </c>
      <c r="L4" s="114">
        <f>IFERROR(SUMIF('L3 UC'!E:E,'L2 UC'!C4,'L3 UC'!M:M)/G4,0)</f>
        <v>0</v>
      </c>
      <c r="M4" s="24"/>
      <c r="N4" s="24"/>
      <c r="O4" s="25"/>
      <c r="P4" s="24"/>
    </row>
    <row r="5" spans="1:16" s="99" customFormat="1" ht="43.5" customHeight="1">
      <c r="A5" s="107" t="str">
        <f>VLOOKUP(LEFT(C5,2),'L1 UC'!C:D,2,FALSE)</f>
        <v>Reconnaissance</v>
      </c>
      <c r="B5" s="108" t="str">
        <f t="shared" ref="B5" si="1">LEFT(C5,2)</f>
        <v>RE</v>
      </c>
      <c r="C5" s="23" t="s">
        <v>131</v>
      </c>
      <c r="D5" s="24" t="s">
        <v>132</v>
      </c>
      <c r="E5" s="25" t="s">
        <v>133</v>
      </c>
      <c r="F5" s="24"/>
      <c r="G5" s="111">
        <f>COUNTIF('L3 UC'!E:E,C5)</f>
        <v>0</v>
      </c>
      <c r="H5" s="112">
        <f>IFERROR(SUMIF('L3 UC'!E:E,'L2 UC'!C5,'L3 UC'!I:I)/G5,0)</f>
        <v>0</v>
      </c>
      <c r="I5" s="112">
        <f>IFERROR(SUMIF('L3 UC'!E:E,'L2 UC'!C5,'L3 UC'!J:J)/G5,0)</f>
        <v>0</v>
      </c>
      <c r="J5" s="112">
        <f>IFERROR(SUMIF('L3 UC'!E:E,'L2 UC'!C5,'L3 UC'!K:K)/G5,0)</f>
        <v>0</v>
      </c>
      <c r="K5" s="113">
        <f>IFERROR(SUMIF('L3 UC'!E:E,'L2 UC'!C5,'L3 UC'!L:L)/G5,0)</f>
        <v>0</v>
      </c>
      <c r="L5" s="114">
        <f>IFERROR(SUMIF('L3 UC'!E:E,'L2 UC'!C5,'L3 UC'!M:M)/G5,0)</f>
        <v>0</v>
      </c>
      <c r="M5" s="24"/>
      <c r="N5" s="24"/>
      <c r="O5" s="25"/>
      <c r="P5" s="24"/>
    </row>
    <row r="6" spans="1:16" s="99" customFormat="1" ht="43.5" customHeight="1">
      <c r="A6" s="107" t="str">
        <f>VLOOKUP(LEFT(C6,2),'L1 UC'!C:D,2,FALSE)</f>
        <v>Reconnaissance</v>
      </c>
      <c r="B6" s="108" t="str">
        <f t="shared" ref="B6" si="2">LEFT(C6,2)</f>
        <v>RE</v>
      </c>
      <c r="C6" s="23" t="s">
        <v>134</v>
      </c>
      <c r="D6" s="24" t="s">
        <v>135</v>
      </c>
      <c r="E6" s="25" t="s">
        <v>136</v>
      </c>
      <c r="F6" s="24"/>
      <c r="G6" s="111">
        <f>COUNTIF('L3 UC'!E:E,C6)</f>
        <v>0</v>
      </c>
      <c r="H6" s="112">
        <f>IFERROR(SUMIF('L3 UC'!E:E,'L2 UC'!C6,'L3 UC'!I:I)/G6,0)</f>
        <v>0</v>
      </c>
      <c r="I6" s="112">
        <f>IFERROR(SUMIF('L3 UC'!E:E,'L2 UC'!C6,'L3 UC'!J:J)/G6,0)</f>
        <v>0</v>
      </c>
      <c r="J6" s="112">
        <f>IFERROR(SUMIF('L3 UC'!E:E,'L2 UC'!C6,'L3 UC'!K:K)/G6,0)</f>
        <v>0</v>
      </c>
      <c r="K6" s="113">
        <f>IFERROR(SUMIF('L3 UC'!E:E,'L2 UC'!C6,'L3 UC'!L:L)/G6,0)</f>
        <v>0</v>
      </c>
      <c r="L6" s="114">
        <f>IFERROR(SUMIF('L3 UC'!E:E,'L2 UC'!C6,'L3 UC'!M:M)/G6,0)</f>
        <v>0</v>
      </c>
      <c r="M6" s="24"/>
      <c r="N6" s="24"/>
      <c r="O6" s="25"/>
      <c r="P6" s="24"/>
    </row>
    <row r="7" spans="1:16" s="99" customFormat="1" ht="43.5" customHeight="1">
      <c r="A7" s="107" t="str">
        <f>VLOOKUP(LEFT(C7,2),'L1 UC'!C:D,2,FALSE)</f>
        <v>Reconnaissance</v>
      </c>
      <c r="B7" s="108" t="str">
        <f t="shared" si="0"/>
        <v>RE</v>
      </c>
      <c r="C7" s="23" t="s">
        <v>137</v>
      </c>
      <c r="D7" s="24" t="s">
        <v>138</v>
      </c>
      <c r="E7" s="25" t="s">
        <v>139</v>
      </c>
      <c r="F7" s="24"/>
      <c r="G7" s="111">
        <f>COUNTIF('L3 UC'!E:E,C7)</f>
        <v>0</v>
      </c>
      <c r="H7" s="112">
        <f>IFERROR(SUMIF('L3 UC'!E:E,'L2 UC'!C7,'L3 UC'!I:I)/G7,0)</f>
        <v>0</v>
      </c>
      <c r="I7" s="112">
        <f>IFERROR(SUMIF('L3 UC'!E:E,'L2 UC'!C7,'L3 UC'!J:J)/G7,0)</f>
        <v>0</v>
      </c>
      <c r="J7" s="112">
        <f>IFERROR(SUMIF('L3 UC'!E:E,'L2 UC'!C7,'L3 UC'!K:K)/G7,0)</f>
        <v>0</v>
      </c>
      <c r="K7" s="113">
        <f>IFERROR(SUMIF('L3 UC'!E:E,'L2 UC'!C7,'L3 UC'!L:L)/G7,0)</f>
        <v>0</v>
      </c>
      <c r="L7" s="114">
        <f>IFERROR(SUMIF('L3 UC'!E:E,'L2 UC'!C7,'L3 UC'!M:M)/G7,0)</f>
        <v>0</v>
      </c>
      <c r="M7" s="24"/>
      <c r="N7" s="24"/>
      <c r="O7" s="25"/>
      <c r="P7" s="24"/>
    </row>
    <row r="8" spans="1:16" s="99" customFormat="1" ht="43.5" customHeight="1">
      <c r="A8" s="107" t="str">
        <f>VLOOKUP(LEFT(C8,2),'L1 UC'!C:D,2,FALSE)</f>
        <v>Reconnaissance</v>
      </c>
      <c r="B8" s="108" t="str">
        <f t="shared" si="0"/>
        <v>RE</v>
      </c>
      <c r="C8" s="23" t="s">
        <v>140</v>
      </c>
      <c r="D8" s="24" t="s">
        <v>141</v>
      </c>
      <c r="E8" s="25" t="s">
        <v>142</v>
      </c>
      <c r="F8" s="24"/>
      <c r="G8" s="111">
        <f>COUNTIF('L3 UC'!E:E,C8)</f>
        <v>0</v>
      </c>
      <c r="H8" s="112">
        <f>IFERROR(SUMIF('L3 UC'!E:E,'L2 UC'!C8,'L3 UC'!I:I)/G8,0)</f>
        <v>0</v>
      </c>
      <c r="I8" s="112">
        <f>IFERROR(SUMIF('L3 UC'!E:E,'L2 UC'!C8,'L3 UC'!J:J)/G8,0)</f>
        <v>0</v>
      </c>
      <c r="J8" s="112">
        <f>IFERROR(SUMIF('L3 UC'!E:E,'L2 UC'!C8,'L3 UC'!K:K)/G8,0)</f>
        <v>0</v>
      </c>
      <c r="K8" s="113">
        <f>IFERROR(SUMIF('L3 UC'!E:E,'L2 UC'!C8,'L3 UC'!L:L)/G8,0)</f>
        <v>0</v>
      </c>
      <c r="L8" s="114">
        <f>IFERROR(SUMIF('L3 UC'!E:E,'L2 UC'!C8,'L3 UC'!M:M)/G8,0)</f>
        <v>0</v>
      </c>
      <c r="M8" s="24"/>
      <c r="N8" s="24"/>
      <c r="O8" s="25"/>
      <c r="P8" s="24"/>
    </row>
    <row r="9" spans="1:16" s="99" customFormat="1" ht="43.5" customHeight="1">
      <c r="A9" s="107" t="str">
        <f>VLOOKUP(LEFT(C9,2),'L1 UC'!C:D,2,FALSE)</f>
        <v>Delivery</v>
      </c>
      <c r="B9" s="108" t="str">
        <f t="shared" si="0"/>
        <v>DE</v>
      </c>
      <c r="C9" s="23" t="s">
        <v>143</v>
      </c>
      <c r="D9" s="24" t="s">
        <v>144</v>
      </c>
      <c r="E9" s="25" t="s">
        <v>145</v>
      </c>
      <c r="F9" s="24"/>
      <c r="G9" s="111">
        <f>COUNTIF('L3 UC'!E:E,C9)</f>
        <v>0</v>
      </c>
      <c r="H9" s="112">
        <f>IFERROR(SUMIF('L3 UC'!E:E,'L2 UC'!C9,'L3 UC'!I:I)/G9,0)</f>
        <v>0</v>
      </c>
      <c r="I9" s="112">
        <f>IFERROR(SUMIF('L3 UC'!E:E,'L2 UC'!C9,'L3 UC'!J:J)/G9,0)</f>
        <v>0</v>
      </c>
      <c r="J9" s="112">
        <f>IFERROR(SUMIF('L3 UC'!E:E,'L2 UC'!C9,'L3 UC'!K:K)/G9,0)</f>
        <v>0</v>
      </c>
      <c r="K9" s="113">
        <f>IFERROR(SUMIF('L3 UC'!E:E,'L2 UC'!C9,'L3 UC'!L:L)/G9,0)</f>
        <v>0</v>
      </c>
      <c r="L9" s="114">
        <f>IFERROR(SUMIF('L3 UC'!E:E,'L2 UC'!C9,'L3 UC'!M:M)/G9,0)</f>
        <v>0</v>
      </c>
      <c r="M9" s="24"/>
      <c r="N9" s="24"/>
      <c r="O9" s="25"/>
      <c r="P9" s="24"/>
    </row>
    <row r="10" spans="1:16" s="99" customFormat="1" ht="43.5" customHeight="1">
      <c r="A10" s="107" t="str">
        <f>VLOOKUP(LEFT(C10,2),'L1 UC'!C:D,2,FALSE)</f>
        <v>Delivery</v>
      </c>
      <c r="B10" s="108" t="str">
        <f t="shared" si="0"/>
        <v>DE</v>
      </c>
      <c r="C10" s="23" t="s">
        <v>146</v>
      </c>
      <c r="D10" s="24" t="s">
        <v>147</v>
      </c>
      <c r="E10" s="25" t="s">
        <v>148</v>
      </c>
      <c r="F10" s="24"/>
      <c r="G10" s="111">
        <f>COUNTIF('L3 UC'!E:E,C10)</f>
        <v>0</v>
      </c>
      <c r="H10" s="112">
        <f>IFERROR(SUMIF('L3 UC'!E:E,'L2 UC'!C10,'L3 UC'!I:I)/G10,0)</f>
        <v>0</v>
      </c>
      <c r="I10" s="112">
        <f>IFERROR(SUMIF('L3 UC'!E:E,'L2 UC'!C10,'L3 UC'!J:J)/G10,0)</f>
        <v>0</v>
      </c>
      <c r="J10" s="112">
        <f>IFERROR(SUMIF('L3 UC'!E:E,'L2 UC'!C10,'L3 UC'!K:K)/G10,0)</f>
        <v>0</v>
      </c>
      <c r="K10" s="113">
        <f>IFERROR(SUMIF('L3 UC'!E:E,'L2 UC'!C10,'L3 UC'!L:L)/G10,0)</f>
        <v>0</v>
      </c>
      <c r="L10" s="114">
        <f>IFERROR(SUMIF('L3 UC'!E:E,'L2 UC'!C10,'L3 UC'!M:M)/G10,0)</f>
        <v>0</v>
      </c>
      <c r="M10" s="24"/>
      <c r="N10" s="24"/>
      <c r="O10" s="25"/>
      <c r="P10" s="24"/>
    </row>
    <row r="11" spans="1:16" s="99" customFormat="1" ht="43.5" customHeight="1">
      <c r="A11" s="107" t="str">
        <f>VLOOKUP(LEFT(C11,2),'L1 UC'!C:D,2,FALSE)</f>
        <v>Delivery</v>
      </c>
      <c r="B11" s="108" t="str">
        <f>LEFT(C11,2)</f>
        <v>DE</v>
      </c>
      <c r="C11" s="23" t="s">
        <v>149</v>
      </c>
      <c r="D11" s="24" t="s">
        <v>150</v>
      </c>
      <c r="E11" s="25" t="s">
        <v>151</v>
      </c>
      <c r="F11" s="24"/>
      <c r="G11" s="111">
        <f>COUNTIF('L3 UC'!E:E,C11)</f>
        <v>0</v>
      </c>
      <c r="H11" s="112">
        <f>IFERROR(SUMIF('L3 UC'!E:E,'L2 UC'!C11,'L3 UC'!I:I)/G11,0)</f>
        <v>0</v>
      </c>
      <c r="I11" s="112">
        <f>IFERROR(SUMIF('L3 UC'!E:E,'L2 UC'!C11,'L3 UC'!J:J)/G11,0)</f>
        <v>0</v>
      </c>
      <c r="J11" s="112">
        <f>IFERROR(SUMIF('L3 UC'!E:E,'L2 UC'!C11,'L3 UC'!K:K)/G11,0)</f>
        <v>0</v>
      </c>
      <c r="K11" s="113">
        <f>IFERROR(SUMIF('L3 UC'!E:E,'L2 UC'!C11,'L3 UC'!L:L)/G11,0)</f>
        <v>0</v>
      </c>
      <c r="L11" s="114">
        <f>IFERROR(SUMIF('L3 UC'!E:E,'L2 UC'!C11,'L3 UC'!M:M)/G11,0)</f>
        <v>0</v>
      </c>
      <c r="M11" s="24"/>
      <c r="N11" s="24"/>
      <c r="O11" s="25"/>
      <c r="P11" s="24"/>
    </row>
    <row r="12" spans="1:16" s="99" customFormat="1" ht="43.5" customHeight="1">
      <c r="A12" s="107" t="str">
        <f>VLOOKUP(LEFT(C12,2),'L1 UC'!C:D,2,FALSE)</f>
        <v>Delivery</v>
      </c>
      <c r="B12" s="108" t="str">
        <f t="shared" ref="B12:B13" si="3">LEFT(C12,2)</f>
        <v>DE</v>
      </c>
      <c r="C12" s="23" t="s">
        <v>152</v>
      </c>
      <c r="D12" s="24" t="s">
        <v>153</v>
      </c>
      <c r="E12" s="25" t="s">
        <v>154</v>
      </c>
      <c r="F12" s="24"/>
      <c r="G12" s="111">
        <f>COUNTIF('L3 UC'!E:E,C12)</f>
        <v>0</v>
      </c>
      <c r="H12" s="112">
        <f>IFERROR(SUMIF('L3 UC'!E:E,'L2 UC'!C12,'L3 UC'!I:I)/G12,0)</f>
        <v>0</v>
      </c>
      <c r="I12" s="112">
        <f>IFERROR(SUMIF('L3 UC'!E:E,'L2 UC'!C12,'L3 UC'!J:J)/G12,0)</f>
        <v>0</v>
      </c>
      <c r="J12" s="112">
        <f>IFERROR(SUMIF('L3 UC'!E:E,'L2 UC'!C12,'L3 UC'!K:K)/G12,0)</f>
        <v>0</v>
      </c>
      <c r="K12" s="113">
        <f>IFERROR(SUMIF('L3 UC'!E:E,'L2 UC'!C12,'L3 UC'!L:L)/G12,0)</f>
        <v>0</v>
      </c>
      <c r="L12" s="114">
        <f>IFERROR(SUMIF('L3 UC'!E:E,'L2 UC'!C12,'L3 UC'!M:M)/G12,0)</f>
        <v>0</v>
      </c>
      <c r="M12" s="24"/>
      <c r="N12" s="24"/>
      <c r="O12" s="25"/>
      <c r="P12" s="24"/>
    </row>
    <row r="13" spans="1:16" s="99" customFormat="1" ht="43.5" customHeight="1">
      <c r="A13" s="107" t="str">
        <f>VLOOKUP(LEFT(C13,2),'L1 UC'!C:D,2,FALSE)</f>
        <v>Delivery</v>
      </c>
      <c r="B13" s="108" t="str">
        <f t="shared" si="3"/>
        <v>DE</v>
      </c>
      <c r="C13" s="23" t="s">
        <v>155</v>
      </c>
      <c r="D13" s="24" t="s">
        <v>156</v>
      </c>
      <c r="E13" s="25" t="s">
        <v>157</v>
      </c>
      <c r="F13" s="24"/>
      <c r="G13" s="111">
        <f>COUNTIF('L3 UC'!E:E,C13)</f>
        <v>0</v>
      </c>
      <c r="H13" s="112">
        <f>IFERROR(SUMIF('L3 UC'!E:E,'L2 UC'!C13,'L3 UC'!I:I)/G13,0)</f>
        <v>0</v>
      </c>
      <c r="I13" s="112">
        <f>IFERROR(SUMIF('L3 UC'!E:E,'L2 UC'!C13,'L3 UC'!J:J)/G13,0)</f>
        <v>0</v>
      </c>
      <c r="J13" s="112">
        <f>IFERROR(SUMIF('L3 UC'!E:E,'L2 UC'!C13,'L3 UC'!K:K)/G13,0)</f>
        <v>0</v>
      </c>
      <c r="K13" s="113">
        <f>IFERROR(SUMIF('L3 UC'!E:E,'L2 UC'!C13,'L3 UC'!L:L)/G13,0)</f>
        <v>0</v>
      </c>
      <c r="L13" s="114">
        <f>IFERROR(SUMIF('L3 UC'!E:E,'L2 UC'!C13,'L3 UC'!M:M)/G13,0)</f>
        <v>0</v>
      </c>
      <c r="M13" s="24"/>
      <c r="N13" s="24"/>
      <c r="O13" s="25"/>
      <c r="P13" s="24"/>
    </row>
    <row r="14" spans="1:16" s="99" customFormat="1" ht="43.5" customHeight="1">
      <c r="A14" s="107" t="str">
        <f>VLOOKUP(LEFT(C14,2),'L1 UC'!C:D,2,FALSE)</f>
        <v>Delivery</v>
      </c>
      <c r="B14" s="108" t="str">
        <f t="shared" ref="B14" si="4">LEFT(C14,2)</f>
        <v>DE</v>
      </c>
      <c r="C14" s="23" t="s">
        <v>158</v>
      </c>
      <c r="D14" s="24" t="s">
        <v>159</v>
      </c>
      <c r="E14" s="25" t="s">
        <v>160</v>
      </c>
      <c r="F14" s="24"/>
      <c r="G14" s="111">
        <f>COUNTIF('L3 UC'!E:E,C14)</f>
        <v>0</v>
      </c>
      <c r="H14" s="112">
        <f>IFERROR(SUMIF('L3 UC'!E:E,'L2 UC'!C14,'L3 UC'!I:I)/G14,0)</f>
        <v>0</v>
      </c>
      <c r="I14" s="112">
        <f>IFERROR(SUMIF('L3 UC'!E:E,'L2 UC'!C14,'L3 UC'!J:J)/G14,0)</f>
        <v>0</v>
      </c>
      <c r="J14" s="112">
        <f>IFERROR(SUMIF('L3 UC'!E:E,'L2 UC'!C14,'L3 UC'!K:K)/G14,0)</f>
        <v>0</v>
      </c>
      <c r="K14" s="113">
        <f>IFERROR(SUMIF('L3 UC'!E:E,'L2 UC'!C14,'L3 UC'!L:L)/G14,0)</f>
        <v>0</v>
      </c>
      <c r="L14" s="114">
        <f>IFERROR(SUMIF('L3 UC'!E:E,'L2 UC'!C14,'L3 UC'!M:M)/G14,0)</f>
        <v>0</v>
      </c>
      <c r="M14" s="24"/>
      <c r="N14" s="24"/>
      <c r="O14" s="25"/>
      <c r="P14" s="24"/>
    </row>
    <row r="15" spans="1:16" s="99" customFormat="1" ht="43.5" customHeight="1">
      <c r="A15" s="107" t="str">
        <f>VLOOKUP(LEFT(C15,2),'L1 UC'!C:D,2,FALSE)</f>
        <v>Delivery</v>
      </c>
      <c r="B15" s="108" t="str">
        <f t="shared" ref="B15" si="5">LEFT(C15,2)</f>
        <v>DE</v>
      </c>
      <c r="C15" s="23" t="s">
        <v>161</v>
      </c>
      <c r="D15" s="24" t="s">
        <v>162</v>
      </c>
      <c r="E15" s="25" t="s">
        <v>163</v>
      </c>
      <c r="F15" s="24"/>
      <c r="G15" s="111">
        <f>COUNTIF('L3 UC'!E:E,C15)</f>
        <v>0</v>
      </c>
      <c r="H15" s="112">
        <f>IFERROR(SUMIF('L3 UC'!E:E,'L2 UC'!C15,'L3 UC'!I:I)/G15,0)</f>
        <v>0</v>
      </c>
      <c r="I15" s="112">
        <f>IFERROR(SUMIF('L3 UC'!E:E,'L2 UC'!C15,'L3 UC'!J:J)/G15,0)</f>
        <v>0</v>
      </c>
      <c r="J15" s="112">
        <f>IFERROR(SUMIF('L3 UC'!E:E,'L2 UC'!C15,'L3 UC'!K:K)/G15,0)</f>
        <v>0</v>
      </c>
      <c r="K15" s="113">
        <f>IFERROR(SUMIF('L3 UC'!E:E,'L2 UC'!C15,'L3 UC'!L:L)/G15,0)</f>
        <v>0</v>
      </c>
      <c r="L15" s="114">
        <f>IFERROR(SUMIF('L3 UC'!E:E,'L2 UC'!C15,'L3 UC'!M:M)/G15,0)</f>
        <v>0</v>
      </c>
      <c r="M15" s="24"/>
      <c r="N15" s="24"/>
      <c r="O15" s="25"/>
      <c r="P15" s="24"/>
    </row>
    <row r="16" spans="1:16" s="99" customFormat="1" ht="43.5" customHeight="1">
      <c r="A16" s="107" t="str">
        <f>VLOOKUP(LEFT(C16,2),'L1 UC'!C:D,2,FALSE)</f>
        <v>Exploitation</v>
      </c>
      <c r="B16" s="108" t="str">
        <f t="shared" si="0"/>
        <v>EX</v>
      </c>
      <c r="C16" s="23" t="s">
        <v>164</v>
      </c>
      <c r="D16" s="24" t="s">
        <v>165</v>
      </c>
      <c r="E16" s="25" t="s">
        <v>166</v>
      </c>
      <c r="F16" s="24"/>
      <c r="G16" s="111">
        <f>COUNTIF('L3 UC'!E:E,C16)</f>
        <v>15</v>
      </c>
      <c r="H16" s="112">
        <f>IFERROR(SUMIF('L3 UC'!E:E,'L2 UC'!C16,'L3 UC'!I:I)/G16,0)</f>
        <v>0</v>
      </c>
      <c r="I16" s="112">
        <f>IFERROR(SUMIF('L3 UC'!E:E,'L2 UC'!C16,'L3 UC'!J:J)/G16,0)</f>
        <v>0</v>
      </c>
      <c r="J16" s="112">
        <f>IFERROR(SUMIF('L3 UC'!E:E,'L2 UC'!C16,'L3 UC'!K:K)/G16,0)</f>
        <v>0</v>
      </c>
      <c r="K16" s="113">
        <f>IFERROR(SUMIF('L3 UC'!E:E,'L2 UC'!C16,'L3 UC'!L:L)/G16,0)</f>
        <v>0</v>
      </c>
      <c r="L16" s="114">
        <f>IFERROR(SUMIF('L3 UC'!E:E,'L2 UC'!C16,'L3 UC'!M:M)/G16,0)</f>
        <v>0</v>
      </c>
      <c r="M16" s="24"/>
      <c r="N16" s="24"/>
      <c r="O16" s="25"/>
      <c r="P16" s="24"/>
    </row>
    <row r="17" spans="1:16" s="99" customFormat="1" ht="43.5" customHeight="1">
      <c r="A17" s="107" t="str">
        <f>VLOOKUP(LEFT(C17,2),'L1 UC'!C:D,2,FALSE)</f>
        <v>Exploitation</v>
      </c>
      <c r="B17" s="108" t="str">
        <f t="shared" ref="B17" si="6">LEFT(C17,2)</f>
        <v>EX</v>
      </c>
      <c r="C17" s="23" t="s">
        <v>167</v>
      </c>
      <c r="D17" s="24" t="s">
        <v>168</v>
      </c>
      <c r="E17" s="25" t="s">
        <v>169</v>
      </c>
      <c r="F17" s="24"/>
      <c r="G17" s="111">
        <f>COUNTIF('L3 UC'!E:E,C17)</f>
        <v>1</v>
      </c>
      <c r="H17" s="112">
        <f>IFERROR(SUMIF('L3 UC'!E:E,'L2 UC'!C17,'L3 UC'!I:I)/G17,0)</f>
        <v>0</v>
      </c>
      <c r="I17" s="112">
        <f>IFERROR(SUMIF('L3 UC'!E:E,'L2 UC'!C17,'L3 UC'!J:J)/G17,0)</f>
        <v>0</v>
      </c>
      <c r="J17" s="112">
        <f>IFERROR(SUMIF('L3 UC'!E:E,'L2 UC'!C17,'L3 UC'!K:K)/G17,0)</f>
        <v>0</v>
      </c>
      <c r="K17" s="113">
        <f>IFERROR(SUMIF('L3 UC'!E:E,'L2 UC'!C17,'L3 UC'!L:L)/G17,0)</f>
        <v>0</v>
      </c>
      <c r="L17" s="114">
        <f>IFERROR(SUMIF('L3 UC'!E:E,'L2 UC'!C17,'L3 UC'!M:M)/G17,0)</f>
        <v>0</v>
      </c>
      <c r="M17" s="24"/>
      <c r="N17" s="24"/>
      <c r="O17" s="25"/>
      <c r="P17" s="24"/>
    </row>
    <row r="18" spans="1:16" s="99" customFormat="1" ht="43.5" customHeight="1">
      <c r="A18" s="107" t="str">
        <f>VLOOKUP(LEFT(C18,2),'L1 UC'!C:D,2,FALSE)</f>
        <v>Exploitation</v>
      </c>
      <c r="B18" s="108" t="str">
        <f t="shared" si="0"/>
        <v>EX</v>
      </c>
      <c r="C18" s="23" t="s">
        <v>170</v>
      </c>
      <c r="D18" s="24" t="s">
        <v>171</v>
      </c>
      <c r="E18" s="25" t="s">
        <v>172</v>
      </c>
      <c r="F18" s="24"/>
      <c r="G18" s="111">
        <f>COUNTIF('L3 UC'!E:E,C18)</f>
        <v>0</v>
      </c>
      <c r="H18" s="112">
        <f>IFERROR(SUMIF('L3 UC'!E:E,'L2 UC'!C18,'L3 UC'!I:I)/G18,0)</f>
        <v>0</v>
      </c>
      <c r="I18" s="112">
        <f>IFERROR(SUMIF('L3 UC'!E:E,'L2 UC'!C18,'L3 UC'!J:J)/G18,0)</f>
        <v>0</v>
      </c>
      <c r="J18" s="112">
        <f>IFERROR(SUMIF('L3 UC'!E:E,'L2 UC'!C18,'L3 UC'!K:K)/G18,0)</f>
        <v>0</v>
      </c>
      <c r="K18" s="113">
        <f>IFERROR(SUMIF('L3 UC'!E:E,'L2 UC'!C18,'L3 UC'!L:L)/G18,0)</f>
        <v>0</v>
      </c>
      <c r="L18" s="114">
        <f>IFERROR(SUMIF('L3 UC'!E:E,'L2 UC'!C18,'L3 UC'!M:M)/G18,0)</f>
        <v>0</v>
      </c>
      <c r="M18" s="24"/>
      <c r="N18" s="24"/>
      <c r="O18" s="25"/>
      <c r="P18" s="24"/>
    </row>
    <row r="19" spans="1:16" s="99" customFormat="1" ht="43.5" customHeight="1">
      <c r="A19" s="107" t="str">
        <f>VLOOKUP(LEFT(C19,2),'L1 UC'!C:D,2,FALSE)</f>
        <v>Exploitation</v>
      </c>
      <c r="B19" s="108" t="str">
        <f t="shared" ref="B19" si="7">LEFT(C19,2)</f>
        <v>EX</v>
      </c>
      <c r="C19" s="23" t="s">
        <v>173</v>
      </c>
      <c r="D19" s="24" t="s">
        <v>174</v>
      </c>
      <c r="E19" s="25" t="s">
        <v>175</v>
      </c>
      <c r="F19" s="24"/>
      <c r="G19" s="111">
        <f>COUNTIF('L3 UC'!E:E,C19)</f>
        <v>0</v>
      </c>
      <c r="H19" s="112">
        <f>IFERROR(SUMIF('L3 UC'!E:E,'L2 UC'!C19,'L3 UC'!I:I)/G19,0)</f>
        <v>0</v>
      </c>
      <c r="I19" s="112">
        <f>IFERROR(SUMIF('L3 UC'!E:E,'L2 UC'!C19,'L3 UC'!J:J)/G19,0)</f>
        <v>0</v>
      </c>
      <c r="J19" s="112">
        <f>IFERROR(SUMIF('L3 UC'!E:E,'L2 UC'!C19,'L3 UC'!K:K)/G19,0)</f>
        <v>0</v>
      </c>
      <c r="K19" s="113">
        <f>IFERROR(SUMIF('L3 UC'!E:E,'L2 UC'!C19,'L3 UC'!L:L)/G19,0)</f>
        <v>0</v>
      </c>
      <c r="L19" s="114">
        <f>IFERROR(SUMIF('L3 UC'!E:E,'L2 UC'!C19,'L3 UC'!M:M)/G19,0)</f>
        <v>0</v>
      </c>
      <c r="M19" s="24"/>
      <c r="N19" s="24"/>
      <c r="O19" s="25"/>
      <c r="P19" s="24"/>
    </row>
    <row r="20" spans="1:16" s="99" customFormat="1" ht="43.5" customHeight="1">
      <c r="A20" s="107" t="str">
        <f>VLOOKUP(LEFT(C20,2),'L1 UC'!C:D,2,FALSE)</f>
        <v>Exploitation</v>
      </c>
      <c r="B20" s="108" t="str">
        <f t="shared" ref="B20" si="8">LEFT(C20,2)</f>
        <v>EX</v>
      </c>
      <c r="C20" s="23" t="s">
        <v>176</v>
      </c>
      <c r="D20" s="24" t="s">
        <v>177</v>
      </c>
      <c r="E20" s="25" t="s">
        <v>178</v>
      </c>
      <c r="F20" s="24"/>
      <c r="G20" s="111">
        <f>COUNTIF('L3 UC'!E:E,C20)</f>
        <v>0</v>
      </c>
      <c r="H20" s="112">
        <f>IFERROR(SUMIF('L3 UC'!E:E,'L2 UC'!C20,'L3 UC'!I:I)/G20,0)</f>
        <v>0</v>
      </c>
      <c r="I20" s="112">
        <f>IFERROR(SUMIF('L3 UC'!E:E,'L2 UC'!C20,'L3 UC'!J:J)/G20,0)</f>
        <v>0</v>
      </c>
      <c r="J20" s="112">
        <f>IFERROR(SUMIF('L3 UC'!E:E,'L2 UC'!C20,'L3 UC'!K:K)/G20,0)</f>
        <v>0</v>
      </c>
      <c r="K20" s="113">
        <f>IFERROR(SUMIF('L3 UC'!E:E,'L2 UC'!C20,'L3 UC'!L:L)/G20,0)</f>
        <v>0</v>
      </c>
      <c r="L20" s="114">
        <f>IFERROR(SUMIF('L3 UC'!E:E,'L2 UC'!C20,'L3 UC'!M:M)/G20,0)</f>
        <v>0</v>
      </c>
      <c r="M20" s="24"/>
      <c r="N20" s="24"/>
      <c r="O20" s="25"/>
      <c r="P20" s="24"/>
    </row>
    <row r="21" spans="1:16" ht="43.5" customHeight="1">
      <c r="A21" s="107" t="str">
        <f>VLOOKUP(LEFT(C21,2),'L1 UC'!C:D,2,FALSE)</f>
        <v>Installation</v>
      </c>
      <c r="B21" s="108" t="str">
        <f t="shared" si="0"/>
        <v>IN</v>
      </c>
      <c r="C21" s="61" t="s">
        <v>179</v>
      </c>
      <c r="D21" s="24" t="s">
        <v>180</v>
      </c>
      <c r="E21" s="25" t="s">
        <v>181</v>
      </c>
      <c r="F21" s="24"/>
      <c r="G21" s="111">
        <f>COUNTIF('L3 UC'!E:E,C21)</f>
        <v>0</v>
      </c>
      <c r="H21" s="112">
        <f>IFERROR(SUMIF('L3 UC'!E:E,'L2 UC'!C21,'L3 UC'!I:I)/G21,0)</f>
        <v>0</v>
      </c>
      <c r="I21" s="112">
        <f>IFERROR(SUMIF('L3 UC'!E:E,'L2 UC'!C21,'L3 UC'!J:J)/G21,0)</f>
        <v>0</v>
      </c>
      <c r="J21" s="112">
        <f>IFERROR(SUMIF('L3 UC'!E:E,'L2 UC'!C21,'L3 UC'!K:K)/G21,0)</f>
        <v>0</v>
      </c>
      <c r="K21" s="113">
        <f>IFERROR(SUMIF('L3 UC'!E:E,'L2 UC'!C21,'L3 UC'!L:L)/G21,0)</f>
        <v>0</v>
      </c>
      <c r="L21" s="114">
        <f>IFERROR(SUMIF('L3 UC'!E:E,'L2 UC'!C21,'L3 UC'!M:M)/G21,0)</f>
        <v>0</v>
      </c>
      <c r="M21" s="24"/>
      <c r="N21" s="24"/>
      <c r="O21" s="25"/>
      <c r="P21" s="24"/>
    </row>
    <row r="22" spans="1:16" ht="43.5" customHeight="1">
      <c r="A22" s="107" t="str">
        <f>VLOOKUP(LEFT(C22,2),'L1 UC'!C:D,2,FALSE)</f>
        <v>Installation</v>
      </c>
      <c r="B22" s="108" t="str">
        <f t="shared" ref="B22" si="9">LEFT(C22,2)</f>
        <v>IN</v>
      </c>
      <c r="C22" s="61" t="s">
        <v>182</v>
      </c>
      <c r="D22" s="24" t="s">
        <v>183</v>
      </c>
      <c r="E22" s="25" t="s">
        <v>184</v>
      </c>
      <c r="F22" s="24"/>
      <c r="G22" s="111">
        <f>COUNTIF('L3 UC'!E:E,C22)</f>
        <v>0</v>
      </c>
      <c r="H22" s="112">
        <f>IFERROR(SUMIF('L3 UC'!E:E,'L2 UC'!C22,'L3 UC'!I:I)/G22,0)</f>
        <v>0</v>
      </c>
      <c r="I22" s="112">
        <f>IFERROR(SUMIF('L3 UC'!E:E,'L2 UC'!C22,'L3 UC'!J:J)/G22,0)</f>
        <v>0</v>
      </c>
      <c r="J22" s="112">
        <f>IFERROR(SUMIF('L3 UC'!E:E,'L2 UC'!C22,'L3 UC'!K:K)/G22,0)</f>
        <v>0</v>
      </c>
      <c r="K22" s="113">
        <f>IFERROR(SUMIF('L3 UC'!E:E,'L2 UC'!C22,'L3 UC'!L:L)/G22,0)</f>
        <v>0</v>
      </c>
      <c r="L22" s="114">
        <f>IFERROR(SUMIF('L3 UC'!E:E,'L2 UC'!C22,'L3 UC'!M:M)/G22,0)</f>
        <v>0</v>
      </c>
      <c r="M22" s="24"/>
      <c r="N22" s="24"/>
      <c r="O22" s="25"/>
      <c r="P22" s="24"/>
    </row>
    <row r="23" spans="1:16" ht="43.5" customHeight="1">
      <c r="A23" s="107" t="str">
        <f>VLOOKUP(LEFT(C23,2),'L1 UC'!C:D,2,FALSE)</f>
        <v>Command &amp; Control</v>
      </c>
      <c r="B23" s="108" t="str">
        <f t="shared" si="0"/>
        <v>CC</v>
      </c>
      <c r="C23" s="23" t="s">
        <v>185</v>
      </c>
      <c r="D23" s="24" t="s">
        <v>186</v>
      </c>
      <c r="E23" s="25" t="s">
        <v>187</v>
      </c>
      <c r="F23" s="24"/>
      <c r="G23" s="111">
        <f>COUNTIF('L3 UC'!E:E,C23)</f>
        <v>16</v>
      </c>
      <c r="H23" s="112">
        <f>IFERROR(SUMIF('L3 UC'!E:E,'L2 UC'!C23,'L3 UC'!I:I)/G23,0)</f>
        <v>0</v>
      </c>
      <c r="I23" s="112">
        <f>IFERROR(SUMIF('L3 UC'!E:E,'L2 UC'!C23,'L3 UC'!J:J)/G23,0)</f>
        <v>0</v>
      </c>
      <c r="J23" s="112">
        <f>IFERROR(SUMIF('L3 UC'!E:E,'L2 UC'!C23,'L3 UC'!K:K)/G23,0)</f>
        <v>0</v>
      </c>
      <c r="K23" s="113">
        <f>IFERROR(SUMIF('L3 UC'!E:E,'L2 UC'!C23,'L3 UC'!L:L)/G23,0)</f>
        <v>0</v>
      </c>
      <c r="L23" s="114">
        <f>IFERROR(SUMIF('L3 UC'!E:E,'L2 UC'!C23,'L3 UC'!M:M)/G23,0)</f>
        <v>0</v>
      </c>
      <c r="M23" s="24"/>
      <c r="N23" s="24"/>
      <c r="O23" s="25"/>
      <c r="P23" s="24"/>
    </row>
    <row r="24" spans="1:16" ht="43.5" customHeight="1">
      <c r="A24" s="107" t="str">
        <f>VLOOKUP(LEFT(C24,2),'L1 UC'!C:D,2,FALSE)</f>
        <v>Command &amp; Control</v>
      </c>
      <c r="B24" s="108" t="str">
        <f t="shared" si="0"/>
        <v>CC</v>
      </c>
      <c r="C24" s="61" t="s">
        <v>188</v>
      </c>
      <c r="D24" s="24" t="s">
        <v>189</v>
      </c>
      <c r="E24" s="140" t="s">
        <v>190</v>
      </c>
      <c r="F24" s="62"/>
      <c r="G24" s="111">
        <f>COUNTIF('L3 UC'!E:E,C24)</f>
        <v>0</v>
      </c>
      <c r="H24" s="112">
        <f>IFERROR(SUMIF('L3 UC'!E:E,'L2 UC'!C24,'L3 UC'!I:I)/G24,0)</f>
        <v>0</v>
      </c>
      <c r="I24" s="112">
        <f>IFERROR(SUMIF('L3 UC'!E:E,'L2 UC'!C24,'L3 UC'!J:J)/G24,0)</f>
        <v>0</v>
      </c>
      <c r="J24" s="112">
        <f>IFERROR(SUMIF('L3 UC'!E:E,'L2 UC'!C24,'L3 UC'!K:K)/G24,0)</f>
        <v>0</v>
      </c>
      <c r="K24" s="113">
        <f>IFERROR(SUMIF('L3 UC'!E:E,'L2 UC'!C24,'L3 UC'!L:L)/G24,0)</f>
        <v>0</v>
      </c>
      <c r="L24" s="114">
        <f>IFERROR(SUMIF('L3 UC'!E:E,'L2 UC'!C24,'L3 UC'!M:M)/G24,0)</f>
        <v>0</v>
      </c>
      <c r="M24" s="24"/>
      <c r="N24" s="24"/>
      <c r="O24" s="25"/>
      <c r="P24" s="24"/>
    </row>
    <row r="25" spans="1:16" ht="43.5" customHeight="1">
      <c r="A25" s="107" t="str">
        <f>VLOOKUP(LEFT(C25,2),'L1 UC'!C:D,2,FALSE)</f>
        <v>Actions on Objectives</v>
      </c>
      <c r="B25" s="108" t="str">
        <f t="shared" ref="B25" si="10">LEFT(C25,2)</f>
        <v>AO</v>
      </c>
      <c r="C25" s="61" t="s">
        <v>191</v>
      </c>
      <c r="D25" s="24" t="s">
        <v>192</v>
      </c>
      <c r="E25" s="140" t="s">
        <v>193</v>
      </c>
      <c r="F25" s="62"/>
      <c r="G25" s="111">
        <f>COUNTIF('L3 UC'!E:E,C25)</f>
        <v>10</v>
      </c>
      <c r="H25" s="112">
        <f>IFERROR(SUMIF('L3 UC'!E:E,'L2 UC'!C25,'L3 UC'!I:I)/G25,0)</f>
        <v>0</v>
      </c>
      <c r="I25" s="112">
        <f>IFERROR(SUMIF('L3 UC'!E:E,'L2 UC'!C25,'L3 UC'!J:J)/G25,0)</f>
        <v>0</v>
      </c>
      <c r="J25" s="112">
        <f>IFERROR(SUMIF('L3 UC'!E:E,'L2 UC'!C25,'L3 UC'!K:K)/G25,0)</f>
        <v>0</v>
      </c>
      <c r="K25" s="113">
        <f>IFERROR(SUMIF('L3 UC'!E:E,'L2 UC'!C25,'L3 UC'!L:L)/G25,0)</f>
        <v>0</v>
      </c>
      <c r="L25" s="114">
        <f>IFERROR(SUMIF('L3 UC'!E:E,'L2 UC'!C25,'L3 UC'!M:M)/G25,0)</f>
        <v>0</v>
      </c>
      <c r="M25" s="24"/>
      <c r="N25" s="24"/>
      <c r="O25" s="25"/>
      <c r="P25" s="24"/>
    </row>
    <row r="26" spans="1:16" ht="43.5" customHeight="1">
      <c r="A26" s="107" t="str">
        <f>VLOOKUP(LEFT(C26,2),'L1 UC'!C:D,2,FALSE)</f>
        <v>Actions on Objectives</v>
      </c>
      <c r="B26" s="108" t="str">
        <f t="shared" si="0"/>
        <v>AO</v>
      </c>
      <c r="C26" s="61" t="s">
        <v>194</v>
      </c>
      <c r="D26" s="24" t="s">
        <v>195</v>
      </c>
      <c r="E26" s="140" t="s">
        <v>196</v>
      </c>
      <c r="F26" s="62"/>
      <c r="G26" s="111">
        <f>COUNTIF('L3 UC'!E:E,C26)</f>
        <v>9</v>
      </c>
      <c r="H26" s="112">
        <f>IFERROR(SUMIF('L3 UC'!E:E,'L2 UC'!C26,'L3 UC'!I:I)/G26,0)</f>
        <v>0</v>
      </c>
      <c r="I26" s="112">
        <f>IFERROR(SUMIF('L3 UC'!E:E,'L2 UC'!C26,'L3 UC'!J:J)/G26,0)</f>
        <v>0</v>
      </c>
      <c r="J26" s="112">
        <f>IFERROR(SUMIF('L3 UC'!E:E,'L2 UC'!C26,'L3 UC'!K:K)/G26,0)</f>
        <v>0</v>
      </c>
      <c r="K26" s="113">
        <f>IFERROR(SUMIF('L3 UC'!E:E,'L2 UC'!C26,'L3 UC'!L:L)/G26,0)</f>
        <v>0</v>
      </c>
      <c r="L26" s="114">
        <f>IFERROR(SUMIF('L3 UC'!E:E,'L2 UC'!C26,'L3 UC'!M:M)/G26,0)</f>
        <v>0</v>
      </c>
      <c r="M26" s="24"/>
      <c r="N26" s="24"/>
      <c r="O26" s="25"/>
      <c r="P26" s="24"/>
    </row>
    <row r="27" spans="1:16" ht="43.5" customHeight="1">
      <c r="A27" s="107" t="str">
        <f>VLOOKUP(LEFT(C27,2),'L1 UC'!C:D,2,FALSE)</f>
        <v>Actions on Objectives</v>
      </c>
      <c r="B27" s="108" t="str">
        <f t="shared" ref="B27" si="11">LEFT(C27,2)</f>
        <v>AO</v>
      </c>
      <c r="C27" s="61" t="s">
        <v>197</v>
      </c>
      <c r="D27" s="24" t="s">
        <v>198</v>
      </c>
      <c r="E27" s="140" t="s">
        <v>199</v>
      </c>
      <c r="F27" s="62"/>
      <c r="G27" s="111">
        <f>COUNTIF('L3 UC'!E:E,C27)</f>
        <v>9</v>
      </c>
      <c r="H27" s="112">
        <f>IFERROR(SUMIF('L3 UC'!E:E,'L2 UC'!C27,'L3 UC'!I:I)/G27,0)</f>
        <v>0</v>
      </c>
      <c r="I27" s="112">
        <f>IFERROR(SUMIF('L3 UC'!E:E,'L2 UC'!C27,'L3 UC'!J:J)/G27,0)</f>
        <v>0</v>
      </c>
      <c r="J27" s="112">
        <f>IFERROR(SUMIF('L3 UC'!E:E,'L2 UC'!C27,'L3 UC'!K:K)/G27,0)</f>
        <v>0</v>
      </c>
      <c r="K27" s="113">
        <f>IFERROR(SUMIF('L3 UC'!E:E,'L2 UC'!C27,'L3 UC'!L:L)/G27,0)</f>
        <v>0</v>
      </c>
      <c r="L27" s="114">
        <f>IFERROR(SUMIF('L3 UC'!E:E,'L2 UC'!C27,'L3 UC'!M:M)/G27,0)</f>
        <v>0</v>
      </c>
      <c r="M27" s="24"/>
      <c r="N27" s="24"/>
      <c r="O27" s="25"/>
      <c r="P27" s="24"/>
    </row>
    <row r="28" spans="1:16" ht="43.5" customHeight="1">
      <c r="A28" s="107" t="str">
        <f>VLOOKUP(LEFT(C28,2),'L1 UC'!C:D,2,FALSE)</f>
        <v>Actions on Objectives</v>
      </c>
      <c r="B28" s="108" t="str">
        <f t="shared" si="0"/>
        <v>AO</v>
      </c>
      <c r="C28" s="61" t="s">
        <v>200</v>
      </c>
      <c r="D28" s="24" t="s">
        <v>201</v>
      </c>
      <c r="E28" s="140" t="s">
        <v>202</v>
      </c>
      <c r="F28" s="62"/>
      <c r="G28" s="111">
        <f>COUNTIF('L3 UC'!E:E,C28)</f>
        <v>17</v>
      </c>
      <c r="H28" s="112">
        <f>IFERROR(SUMIF('L3 UC'!E:E,'L2 UC'!C28,'L3 UC'!I:I)/G28,0)</f>
        <v>0</v>
      </c>
      <c r="I28" s="112">
        <f>IFERROR(SUMIF('L3 UC'!E:E,'L2 UC'!C28,'L3 UC'!J:J)/G28,0)</f>
        <v>0</v>
      </c>
      <c r="J28" s="112">
        <f>IFERROR(SUMIF('L3 UC'!E:E,'L2 UC'!C28,'L3 UC'!K:K)/G28,0)</f>
        <v>0</v>
      </c>
      <c r="K28" s="113">
        <f>IFERROR(SUMIF('L3 UC'!E:E,'L2 UC'!C28,'L3 UC'!L:L)/G28,0)</f>
        <v>0</v>
      </c>
      <c r="L28" s="114">
        <f>IFERROR(SUMIF('L3 UC'!E:E,'L2 UC'!C28,'L3 UC'!M:M)/G28,0)</f>
        <v>0</v>
      </c>
      <c r="M28" s="24"/>
      <c r="N28" s="24"/>
      <c r="O28" s="25"/>
      <c r="P28" s="24"/>
    </row>
    <row r="29" spans="1:16" ht="43.5" customHeight="1">
      <c r="A29" s="107" t="str">
        <f>VLOOKUP(LEFT(C29,2),'L1 UC'!C:D,2,FALSE)</f>
        <v>Actions on Objectives</v>
      </c>
      <c r="B29" s="108" t="str">
        <f t="shared" si="0"/>
        <v>AO</v>
      </c>
      <c r="C29" s="61" t="s">
        <v>203</v>
      </c>
      <c r="D29" s="24" t="s">
        <v>204</v>
      </c>
      <c r="E29" s="140" t="s">
        <v>205</v>
      </c>
      <c r="F29" s="62"/>
      <c r="G29" s="111">
        <f>COUNTIF('L3 UC'!E:E,C29)</f>
        <v>12</v>
      </c>
      <c r="H29" s="112">
        <f>IFERROR(SUMIF('L3 UC'!E:E,'L2 UC'!C29,'L3 UC'!I:I)/G29,0)</f>
        <v>0</v>
      </c>
      <c r="I29" s="112">
        <f>IFERROR(SUMIF('L3 UC'!E:E,'L2 UC'!C29,'L3 UC'!J:J)/G29,0)</f>
        <v>0</v>
      </c>
      <c r="J29" s="112">
        <f>IFERROR(SUMIF('L3 UC'!E:E,'L2 UC'!C29,'L3 UC'!K:K)/G29,0)</f>
        <v>0</v>
      </c>
      <c r="K29" s="113">
        <f>IFERROR(SUMIF('L3 UC'!E:E,'L2 UC'!C29,'L3 UC'!L:L)/G29,0)</f>
        <v>0</v>
      </c>
      <c r="L29" s="114">
        <f>IFERROR(SUMIF('L3 UC'!E:E,'L2 UC'!C29,'L3 UC'!M:M)/G29,0)</f>
        <v>0</v>
      </c>
      <c r="M29" s="24"/>
      <c r="N29" s="24"/>
      <c r="O29" s="25"/>
      <c r="P29" s="24"/>
    </row>
    <row r="30" spans="1:16" ht="43.5" customHeight="1">
      <c r="A30" s="107" t="str">
        <f>VLOOKUP(LEFT(C30,2),'L1 UC'!C:D,2,FALSE)</f>
        <v>Actions on Objectives</v>
      </c>
      <c r="B30" s="108" t="str">
        <f t="shared" ref="B30" si="12">LEFT(C30,2)</f>
        <v>AO</v>
      </c>
      <c r="C30" s="61" t="s">
        <v>206</v>
      </c>
      <c r="D30" s="24" t="s">
        <v>207</v>
      </c>
      <c r="E30" s="140" t="s">
        <v>208</v>
      </c>
      <c r="F30" s="62"/>
      <c r="G30" s="111">
        <f>COUNTIF('L3 UC'!E:E,C30)</f>
        <v>1</v>
      </c>
      <c r="H30" s="112">
        <f>IFERROR(SUMIF('L3 UC'!E:E,'L2 UC'!C30,'L3 UC'!I:I)/G30,0)</f>
        <v>0</v>
      </c>
      <c r="I30" s="112">
        <f>IFERROR(SUMIF('L3 UC'!E:E,'L2 UC'!C30,'L3 UC'!J:J)/G30,0)</f>
        <v>0</v>
      </c>
      <c r="J30" s="112">
        <f>IFERROR(SUMIF('L3 UC'!E:E,'L2 UC'!C30,'L3 UC'!K:K)/G30,0)</f>
        <v>0</v>
      </c>
      <c r="K30" s="113">
        <f>IFERROR(SUMIF('L3 UC'!E:E,'L2 UC'!C30,'L3 UC'!L:L)/G30,0)</f>
        <v>0</v>
      </c>
      <c r="L30" s="114">
        <f>IFERROR(SUMIF('L3 UC'!E:E,'L2 UC'!C30,'L3 UC'!M:M)/G30,0)</f>
        <v>0</v>
      </c>
      <c r="M30" s="24"/>
      <c r="N30" s="24"/>
      <c r="O30" s="25"/>
      <c r="P30" s="24"/>
    </row>
    <row r="31" spans="1:16" ht="43.5" customHeight="1">
      <c r="A31" s="107" t="str">
        <f>VLOOKUP(LEFT(C31,2),'L1 UC'!C:D,2,FALSE)</f>
        <v>Actions on Objectives</v>
      </c>
      <c r="B31" s="108" t="str">
        <f t="shared" ref="B31:B32" si="13">LEFT(C31,2)</f>
        <v>AO</v>
      </c>
      <c r="C31" s="61" t="s">
        <v>209</v>
      </c>
      <c r="D31" s="24" t="s">
        <v>210</v>
      </c>
      <c r="E31" s="140" t="s">
        <v>211</v>
      </c>
      <c r="F31" s="62"/>
      <c r="G31" s="111">
        <f>COUNTIF('L3 UC'!E:E,C31)</f>
        <v>11</v>
      </c>
      <c r="H31" s="112">
        <f>IFERROR(SUMIF('L3 UC'!E:E,'L2 UC'!C31,'L3 UC'!I:I)/G31,0)</f>
        <v>0</v>
      </c>
      <c r="I31" s="112">
        <f>IFERROR(SUMIF('L3 UC'!E:E,'L2 UC'!C31,'L3 UC'!J:J)/G31,0)</f>
        <v>0</v>
      </c>
      <c r="J31" s="112">
        <f>IFERROR(SUMIF('L3 UC'!E:E,'L2 UC'!C31,'L3 UC'!K:K)/G31,0)</f>
        <v>0</v>
      </c>
      <c r="K31" s="113">
        <f>IFERROR(SUMIF('L3 UC'!E:E,'L2 UC'!C31,'L3 UC'!L:L)/G31,0)</f>
        <v>0</v>
      </c>
      <c r="L31" s="114">
        <f>IFERROR(SUMIF('L3 UC'!E:E,'L2 UC'!C31,'L3 UC'!M:M)/G31,0)</f>
        <v>0</v>
      </c>
      <c r="M31" s="24"/>
      <c r="N31" s="24"/>
      <c r="O31" s="25"/>
      <c r="P31" s="24"/>
    </row>
    <row r="32" spans="1:16" ht="43.5" customHeight="1">
      <c r="A32" s="107" t="str">
        <f>VLOOKUP(LEFT(C32,2),'L1 UC'!C:D,2,FALSE)</f>
        <v>Actions on Objectives</v>
      </c>
      <c r="B32" s="108" t="str">
        <f t="shared" si="13"/>
        <v>AO</v>
      </c>
      <c r="C32" s="61" t="s">
        <v>212</v>
      </c>
      <c r="D32" s="24" t="s">
        <v>213</v>
      </c>
      <c r="E32" s="140" t="s">
        <v>214</v>
      </c>
      <c r="F32" s="62"/>
      <c r="G32" s="111">
        <f>COUNTIF('L3 UC'!E:E,C32)</f>
        <v>3</v>
      </c>
      <c r="H32" s="112">
        <f>IFERROR(SUMIF('L3 UC'!E:E,'L2 UC'!C32,'L3 UC'!I:I)/G32,0)</f>
        <v>0</v>
      </c>
      <c r="I32" s="112">
        <f>IFERROR(SUMIF('L3 UC'!E:E,'L2 UC'!C32,'L3 UC'!J:J)/G32,0)</f>
        <v>0</v>
      </c>
      <c r="J32" s="112">
        <f>IFERROR(SUMIF('L3 UC'!E:E,'L2 UC'!C32,'L3 UC'!K:K)/G32,0)</f>
        <v>0</v>
      </c>
      <c r="K32" s="113">
        <f>IFERROR(SUMIF('L3 UC'!E:E,'L2 UC'!C32,'L3 UC'!L:L)/G32,0)</f>
        <v>0</v>
      </c>
      <c r="L32" s="114">
        <f>IFERROR(SUMIF('L3 UC'!E:E,'L2 UC'!C32,'L3 UC'!M:M)/G32,0)</f>
        <v>0</v>
      </c>
      <c r="M32" s="24"/>
      <c r="N32" s="24"/>
      <c r="O32" s="25"/>
      <c r="P32" s="24"/>
    </row>
    <row r="33" spans="1:16" ht="43.5" customHeight="1">
      <c r="A33" s="107" t="str">
        <f>VLOOKUP(LEFT(C33,2),'L1 UC'!C:D,2,FALSE)</f>
        <v>Actions on Objectives</v>
      </c>
      <c r="B33" s="108" t="str">
        <f t="shared" ref="B33:B34" si="14">LEFT(C33,2)</f>
        <v>AO</v>
      </c>
      <c r="C33" s="61" t="s">
        <v>215</v>
      </c>
      <c r="D33" s="24" t="s">
        <v>216</v>
      </c>
      <c r="E33" s="140" t="s">
        <v>217</v>
      </c>
      <c r="F33" s="62"/>
      <c r="G33" s="111">
        <f>COUNTIF('L3 UC'!E:E,C33)</f>
        <v>3</v>
      </c>
      <c r="H33" s="112">
        <f>IFERROR(SUMIF('L3 UC'!E:E,'L2 UC'!C33,'L3 UC'!I:I)/G33,0)</f>
        <v>0</v>
      </c>
      <c r="I33" s="112">
        <f>IFERROR(SUMIF('L3 UC'!E:E,'L2 UC'!C33,'L3 UC'!J:J)/G33,0)</f>
        <v>0</v>
      </c>
      <c r="J33" s="112">
        <f>IFERROR(SUMIF('L3 UC'!E:E,'L2 UC'!C33,'L3 UC'!K:K)/G33,0)</f>
        <v>0</v>
      </c>
      <c r="K33" s="113">
        <f>IFERROR(SUMIF('L3 UC'!E:E,'L2 UC'!C33,'L3 UC'!L:L)/G33,0)</f>
        <v>0</v>
      </c>
      <c r="L33" s="114">
        <f>IFERROR(SUMIF('L3 UC'!E:E,'L2 UC'!C33,'L3 UC'!M:M)/G33,0)</f>
        <v>0</v>
      </c>
      <c r="M33" s="24"/>
      <c r="N33" s="24"/>
      <c r="O33" s="25"/>
      <c r="P33" s="24"/>
    </row>
    <row r="34" spans="1:16" ht="43.5" customHeight="1">
      <c r="A34" s="107" t="str">
        <f>VLOOKUP(LEFT(C34,2),'L1 UC'!C:D,2,FALSE)</f>
        <v>Actions on Objectives</v>
      </c>
      <c r="B34" s="108" t="str">
        <f t="shared" si="14"/>
        <v>AO</v>
      </c>
      <c r="C34" s="61" t="s">
        <v>218</v>
      </c>
      <c r="D34" s="24" t="s">
        <v>219</v>
      </c>
      <c r="E34" s="140" t="s">
        <v>220</v>
      </c>
      <c r="F34" s="62"/>
      <c r="G34" s="111">
        <f>COUNTIF('L3 UC'!E:E,C34)</f>
        <v>31</v>
      </c>
      <c r="H34" s="112">
        <f>IFERROR(SUMIF('L3 UC'!E:E,'L2 UC'!C34,'L3 UC'!I:I)/G34,0)</f>
        <v>0</v>
      </c>
      <c r="I34" s="112">
        <f>IFERROR(SUMIF('L3 UC'!E:E,'L2 UC'!C34,'L3 UC'!J:J)/G34,0)</f>
        <v>0</v>
      </c>
      <c r="J34" s="112">
        <f>IFERROR(SUMIF('L3 UC'!E:E,'L2 UC'!C34,'L3 UC'!K:K)/G34,0)</f>
        <v>0</v>
      </c>
      <c r="K34" s="113">
        <f>IFERROR(SUMIF('L3 UC'!E:E,'L2 UC'!C34,'L3 UC'!L:L)/G34,0)</f>
        <v>0</v>
      </c>
      <c r="L34" s="114">
        <f>IFERROR(SUMIF('L3 UC'!E:E,'L2 UC'!C34,'L3 UC'!M:M)/G34,0)</f>
        <v>0</v>
      </c>
      <c r="M34" s="24"/>
      <c r="N34" s="24"/>
      <c r="O34" s="25"/>
      <c r="P34" s="24"/>
    </row>
    <row r="35" spans="1:16" ht="43.5" customHeight="1">
      <c r="A35" s="107" t="str">
        <f>VLOOKUP(LEFT(C35,2),'L1 UC'!C:D,2,FALSE)</f>
        <v>Actions on Objectives</v>
      </c>
      <c r="B35" s="108" t="str">
        <f t="shared" ref="B35" si="15">LEFT(C35,2)</f>
        <v>AO</v>
      </c>
      <c r="C35" s="61" t="s">
        <v>221</v>
      </c>
      <c r="D35" s="24" t="s">
        <v>222</v>
      </c>
      <c r="E35" s="140" t="s">
        <v>223</v>
      </c>
      <c r="F35" s="62"/>
      <c r="G35" s="111">
        <f>COUNTIF('L3 UC'!E:E,C35)</f>
        <v>0</v>
      </c>
      <c r="H35" s="112">
        <f>IFERROR(SUMIF('L3 UC'!E:E,'L2 UC'!C35,'L3 UC'!I:I)/G35,0)</f>
        <v>0</v>
      </c>
      <c r="I35" s="112">
        <f>IFERROR(SUMIF('L3 UC'!E:E,'L2 UC'!C35,'L3 UC'!J:J)/G35,0)</f>
        <v>0</v>
      </c>
      <c r="J35" s="112">
        <f>IFERROR(SUMIF('L3 UC'!E:E,'L2 UC'!C35,'L3 UC'!K:K)/G35,0)</f>
        <v>0</v>
      </c>
      <c r="K35" s="113">
        <f>IFERROR(SUMIF('L3 UC'!E:E,'L2 UC'!C35,'L3 UC'!L:L)/G35,0)</f>
        <v>0</v>
      </c>
      <c r="L35" s="114">
        <f>IFERROR(SUMIF('L3 UC'!E:E,'L2 UC'!C35,'L3 UC'!M:M)/G35,0)</f>
        <v>0</v>
      </c>
      <c r="M35" s="24"/>
      <c r="N35" s="24"/>
      <c r="O35" s="25"/>
      <c r="P35" s="24"/>
    </row>
    <row r="36" spans="1:16" ht="43.5" customHeight="1">
      <c r="A36" s="107" t="str">
        <f>VLOOKUP(LEFT(C36,2),'L1 UC'!C:D,2,FALSE)</f>
        <v>Actions on Objectives</v>
      </c>
      <c r="B36" s="108" t="str">
        <f t="shared" ref="B36:B38" si="16">LEFT(C36,2)</f>
        <v>AO</v>
      </c>
      <c r="C36" s="61" t="s">
        <v>224</v>
      </c>
      <c r="D36" s="24" t="s">
        <v>225</v>
      </c>
      <c r="E36" s="140" t="s">
        <v>226</v>
      </c>
      <c r="F36" s="62"/>
      <c r="G36" s="111">
        <f>COUNTIF('L3 UC'!E:E,C36)</f>
        <v>20</v>
      </c>
      <c r="H36" s="112">
        <f>IFERROR(SUMIF('L3 UC'!E:E,'L2 UC'!C36,'L3 UC'!I:I)/G36,0)</f>
        <v>0</v>
      </c>
      <c r="I36" s="112">
        <f>IFERROR(SUMIF('L3 UC'!E:E,'L2 UC'!C36,'L3 UC'!J:J)/G36,0)</f>
        <v>0</v>
      </c>
      <c r="J36" s="112">
        <f>IFERROR(SUMIF('L3 UC'!E:E,'L2 UC'!C36,'L3 UC'!K:K)/G36,0)</f>
        <v>0</v>
      </c>
      <c r="K36" s="113">
        <f>IFERROR(SUMIF('L3 UC'!E:E,'L2 UC'!C36,'L3 UC'!L:L)/G36,0)</f>
        <v>0</v>
      </c>
      <c r="L36" s="114">
        <f>IFERROR(SUMIF('L3 UC'!E:E,'L2 UC'!C36,'L3 UC'!M:M)/G36,0)</f>
        <v>0</v>
      </c>
      <c r="M36" s="24"/>
      <c r="N36" s="24"/>
      <c r="O36" s="25"/>
      <c r="P36" s="24"/>
    </row>
    <row r="37" spans="1:16" ht="43.5" customHeight="1">
      <c r="A37" s="107" t="str">
        <f>VLOOKUP(LEFT(C37,2),'L1 UC'!C:D,2,FALSE)</f>
        <v>Actions on Objectives</v>
      </c>
      <c r="B37" s="108" t="str">
        <f t="shared" si="16"/>
        <v>AO</v>
      </c>
      <c r="C37" s="61" t="s">
        <v>227</v>
      </c>
      <c r="D37" s="24" t="s">
        <v>228</v>
      </c>
      <c r="E37" s="140" t="s">
        <v>229</v>
      </c>
      <c r="F37" s="62"/>
      <c r="G37" s="111">
        <f>COUNTIF('L3 UC'!E:E,C37)</f>
        <v>0</v>
      </c>
      <c r="H37" s="112">
        <f>IFERROR(SUMIF('L3 UC'!E:E,'L2 UC'!C37,'L3 UC'!I:I)/G37,0)</f>
        <v>0</v>
      </c>
      <c r="I37" s="112">
        <f>IFERROR(SUMIF('L3 UC'!E:E,'L2 UC'!C37,'L3 UC'!J:J)/G37,0)</f>
        <v>0</v>
      </c>
      <c r="J37" s="112">
        <f>IFERROR(SUMIF('L3 UC'!E:E,'L2 UC'!C37,'L3 UC'!K:K)/G37,0)</f>
        <v>0</v>
      </c>
      <c r="K37" s="113">
        <f>IFERROR(SUMIF('L3 UC'!E:E,'L2 UC'!C37,'L3 UC'!L:L)/G37,0)</f>
        <v>0</v>
      </c>
      <c r="L37" s="114">
        <f>IFERROR(SUMIF('L3 UC'!E:E,'L2 UC'!C37,'L3 UC'!M:M)/G37,0)</f>
        <v>0</v>
      </c>
      <c r="M37" s="24"/>
      <c r="N37" s="24"/>
      <c r="O37" s="25"/>
      <c r="P37" s="24"/>
    </row>
    <row r="38" spans="1:16" ht="43.5" customHeight="1">
      <c r="A38" s="107" t="str">
        <f>VLOOKUP(LEFT(C38,2),'L1 UC'!C:D,2,FALSE)</f>
        <v>Actions on Objectives</v>
      </c>
      <c r="B38" s="108" t="str">
        <f t="shared" si="16"/>
        <v>AO</v>
      </c>
      <c r="C38" s="61" t="s">
        <v>230</v>
      </c>
      <c r="D38" s="24" t="s">
        <v>231</v>
      </c>
      <c r="E38" s="140" t="s">
        <v>232</v>
      </c>
      <c r="F38" s="62"/>
      <c r="G38" s="111">
        <f>COUNTIF('L3 UC'!E:E,C38)</f>
        <v>0</v>
      </c>
      <c r="H38" s="112">
        <f>IFERROR(SUMIF('L3 UC'!E:E,'L2 UC'!C38,'L3 UC'!I:I)/G38,0)</f>
        <v>0</v>
      </c>
      <c r="I38" s="112">
        <f>IFERROR(SUMIF('L3 UC'!E:E,'L2 UC'!C38,'L3 UC'!J:J)/G38,0)</f>
        <v>0</v>
      </c>
      <c r="J38" s="112">
        <f>IFERROR(SUMIF('L3 UC'!E:E,'L2 UC'!C38,'L3 UC'!K:K)/G38,0)</f>
        <v>0</v>
      </c>
      <c r="K38" s="113">
        <f>IFERROR(SUMIF('L3 UC'!E:E,'L2 UC'!C38,'L3 UC'!L:L)/G38,0)</f>
        <v>0</v>
      </c>
      <c r="L38" s="114">
        <f>IFERROR(SUMIF('L3 UC'!E:E,'L2 UC'!C38,'L3 UC'!M:M)/G38,0)</f>
        <v>0</v>
      </c>
      <c r="M38" s="24"/>
      <c r="N38" s="24"/>
      <c r="O38" s="25"/>
      <c r="P38" s="24"/>
    </row>
    <row r="39" spans="1:16" ht="43.5" customHeight="1">
      <c r="A39" s="107" t="str">
        <f>VLOOKUP(LEFT(C39,2),'L1 UC'!C:D,2,FALSE)</f>
        <v>Actions on Objectives</v>
      </c>
      <c r="B39" s="108" t="str">
        <f t="shared" ref="B39" si="17">LEFT(C39,2)</f>
        <v>AO</v>
      </c>
      <c r="C39" s="61" t="s">
        <v>233</v>
      </c>
      <c r="D39" s="24" t="s">
        <v>234</v>
      </c>
      <c r="E39" s="140" t="s">
        <v>235</v>
      </c>
      <c r="F39" s="62"/>
      <c r="G39" s="111">
        <f>COUNTIF('L3 UC'!E:E,C39)</f>
        <v>0</v>
      </c>
      <c r="H39" s="112">
        <f>IFERROR(SUMIF('L3 UC'!E:E,'L2 UC'!C39,'L3 UC'!I:I)/G39,0)</f>
        <v>0</v>
      </c>
      <c r="I39" s="112">
        <f>IFERROR(SUMIF('L3 UC'!E:E,'L2 UC'!C39,'L3 UC'!J:J)/G39,0)</f>
        <v>0</v>
      </c>
      <c r="J39" s="112">
        <f>IFERROR(SUMIF('L3 UC'!E:E,'L2 UC'!C39,'L3 UC'!K:K)/G39,0)</f>
        <v>0</v>
      </c>
      <c r="K39" s="113">
        <f>IFERROR(SUMIF('L3 UC'!E:E,'L2 UC'!C39,'L3 UC'!L:L)/G39,0)</f>
        <v>0</v>
      </c>
      <c r="L39" s="114">
        <f>IFERROR(SUMIF('L3 UC'!E:E,'L2 UC'!C39,'L3 UC'!M:M)/G39,0)</f>
        <v>0</v>
      </c>
      <c r="M39" s="24"/>
      <c r="N39" s="24"/>
      <c r="O39" s="25"/>
      <c r="P39" s="24"/>
    </row>
    <row r="40" spans="1:16" ht="43.5" customHeight="1">
      <c r="A40" s="107" t="str">
        <f>VLOOKUP(LEFT(C40,2),'L1 UC'!C:D,2,FALSE)</f>
        <v>Actions on Objectives</v>
      </c>
      <c r="B40" s="108" t="str">
        <f t="shared" ref="B40" si="18">LEFT(C40,2)</f>
        <v>AO</v>
      </c>
      <c r="C40" s="61" t="s">
        <v>236</v>
      </c>
      <c r="D40" s="24" t="s">
        <v>237</v>
      </c>
      <c r="E40" s="140" t="s">
        <v>238</v>
      </c>
      <c r="F40" s="62"/>
      <c r="G40" s="111">
        <f>COUNTIF('L3 UC'!E:E,C40)</f>
        <v>0</v>
      </c>
      <c r="H40" s="112">
        <f>IFERROR(SUMIF('L3 UC'!E:E,'L2 UC'!C40,'L3 UC'!I:I)/G40,0)</f>
        <v>0</v>
      </c>
      <c r="I40" s="112">
        <f>IFERROR(SUMIF('L3 UC'!E:E,'L2 UC'!C40,'L3 UC'!J:J)/G40,0)</f>
        <v>0</v>
      </c>
      <c r="J40" s="112">
        <f>IFERROR(SUMIF('L3 UC'!E:E,'L2 UC'!C40,'L3 UC'!K:K)/G40,0)</f>
        <v>0</v>
      </c>
      <c r="K40" s="113">
        <f>IFERROR(SUMIF('L3 UC'!E:E,'L2 UC'!C40,'L3 UC'!L:L)/G40,0)</f>
        <v>0</v>
      </c>
      <c r="L40" s="114">
        <f>IFERROR(SUMIF('L3 UC'!E:E,'L2 UC'!C40,'L3 UC'!M:M)/G40,0)</f>
        <v>0</v>
      </c>
      <c r="M40" s="24"/>
      <c r="N40" s="24"/>
      <c r="O40" s="25"/>
      <c r="P40" s="24"/>
    </row>
    <row r="41" spans="1:16" ht="43.5" customHeight="1">
      <c r="A41" s="107" t="str">
        <f>VLOOKUP(LEFT(C41,2),'L1 UC'!C:D,2,FALSE)</f>
        <v>Fraud / Extortion</v>
      </c>
      <c r="B41" s="108" t="str">
        <f t="shared" si="0"/>
        <v>FE</v>
      </c>
      <c r="C41" s="61" t="s">
        <v>239</v>
      </c>
      <c r="D41" s="24" t="s">
        <v>240</v>
      </c>
      <c r="E41" s="140" t="s">
        <v>241</v>
      </c>
      <c r="F41" s="62"/>
      <c r="G41" s="111">
        <f>COUNTIF('L3 UC'!E:E,C41)</f>
        <v>0</v>
      </c>
      <c r="H41" s="112">
        <f>IFERROR(SUMIF('L3 UC'!E:E,'L2 UC'!C41,'L3 UC'!I:I)/G41,0)</f>
        <v>0</v>
      </c>
      <c r="I41" s="112">
        <f>IFERROR(SUMIF('L3 UC'!E:E,'L2 UC'!C41,'L3 UC'!J:J)/G41,0)</f>
        <v>0</v>
      </c>
      <c r="J41" s="112">
        <f>IFERROR(SUMIF('L3 UC'!E:E,'L2 UC'!C41,'L3 UC'!K:K)/G41,0)</f>
        <v>0</v>
      </c>
      <c r="K41" s="113">
        <f>IFERROR(SUMIF('L3 UC'!E:E,'L2 UC'!C41,'L3 UC'!L:L)/G41,0)</f>
        <v>0</v>
      </c>
      <c r="L41" s="114">
        <f>IFERROR(SUMIF('L3 UC'!E:E,'L2 UC'!C41,'L3 UC'!M:M)/G41,0)</f>
        <v>0</v>
      </c>
      <c r="M41" s="24"/>
      <c r="N41" s="24"/>
      <c r="O41" s="25"/>
      <c r="P41" s="24"/>
    </row>
    <row r="42" spans="1:16" ht="43.5" customHeight="1">
      <c r="A42" s="107" t="str">
        <f>VLOOKUP(LEFT(C42,2),'L1 UC'!C:D,2,FALSE)</f>
        <v>Fraud / Extortion</v>
      </c>
      <c r="B42" s="108" t="str">
        <f t="shared" ref="B42" si="19">LEFT(C42,2)</f>
        <v>FE</v>
      </c>
      <c r="C42" s="61" t="s">
        <v>242</v>
      </c>
      <c r="D42" s="24" t="s">
        <v>243</v>
      </c>
      <c r="E42" s="140" t="s">
        <v>244</v>
      </c>
      <c r="F42" s="62"/>
      <c r="G42" s="111">
        <f>COUNTIF('L3 UC'!E:E,C42)</f>
        <v>0</v>
      </c>
      <c r="H42" s="112">
        <f>IFERROR(SUMIF('L3 UC'!E:E,'L2 UC'!C42,'L3 UC'!I:I)/G42,0)</f>
        <v>0</v>
      </c>
      <c r="I42" s="112">
        <f>IFERROR(SUMIF('L3 UC'!E:E,'L2 UC'!C42,'L3 UC'!J:J)/G42,0)</f>
        <v>0</v>
      </c>
      <c r="J42" s="112">
        <f>IFERROR(SUMIF('L3 UC'!E:E,'L2 UC'!C42,'L3 UC'!K:K)/G42,0)</f>
        <v>0</v>
      </c>
      <c r="K42" s="113">
        <f>IFERROR(SUMIF('L3 UC'!E:E,'L2 UC'!C42,'L3 UC'!L:L)/G42,0)</f>
        <v>0</v>
      </c>
      <c r="L42" s="114">
        <f>IFERROR(SUMIF('L3 UC'!E:E,'L2 UC'!C42,'L3 UC'!M:M)/G42,0)</f>
        <v>0</v>
      </c>
      <c r="M42" s="24"/>
      <c r="N42" s="24"/>
      <c r="O42" s="25"/>
      <c r="P42" s="24"/>
    </row>
    <row r="43" spans="1:16" ht="43.5" customHeight="1">
      <c r="A43" s="107" t="str">
        <f>VLOOKUP(LEFT(C43,2),'L1 UC'!C:D,2,FALSE)</f>
        <v>(D)DoS</v>
      </c>
      <c r="B43" s="108" t="str">
        <f t="shared" si="0"/>
        <v>DD</v>
      </c>
      <c r="C43" s="61" t="s">
        <v>245</v>
      </c>
      <c r="D43" s="24" t="s">
        <v>246</v>
      </c>
      <c r="E43" s="140" t="s">
        <v>247</v>
      </c>
      <c r="F43" s="63"/>
      <c r="G43" s="111">
        <f>COUNTIF('L3 UC'!E:E,C43)</f>
        <v>0</v>
      </c>
      <c r="H43" s="112">
        <f>IFERROR(SUMIF('L3 UC'!E:E,'L2 UC'!C43,'L3 UC'!I:I)/G43,0)</f>
        <v>0</v>
      </c>
      <c r="I43" s="112">
        <f>IFERROR(SUMIF('L3 UC'!E:E,'L2 UC'!C43,'L3 UC'!J:J)/G43,0)</f>
        <v>0</v>
      </c>
      <c r="J43" s="112">
        <f>IFERROR(SUMIF('L3 UC'!E:E,'L2 UC'!C43,'L3 UC'!K:K)/G43,0)</f>
        <v>0</v>
      </c>
      <c r="K43" s="113">
        <f>IFERROR(SUMIF('L3 UC'!E:E,'L2 UC'!C43,'L3 UC'!L:L)/G43,0)</f>
        <v>0</v>
      </c>
      <c r="L43" s="114">
        <f>IFERROR(SUMIF('L3 UC'!E:E,'L2 UC'!C43,'L3 UC'!M:M)/G43,0)</f>
        <v>0</v>
      </c>
      <c r="M43" s="24"/>
      <c r="N43" s="24"/>
      <c r="O43" s="25"/>
      <c r="P43" s="24"/>
    </row>
    <row r="44" spans="1:16" ht="43.5" customHeight="1">
      <c r="A44" s="107" t="str">
        <f>VLOOKUP(LEFT(C44,2),'L1 UC'!C:D,2,FALSE)</f>
        <v>(D)DoS</v>
      </c>
      <c r="B44" s="108" t="str">
        <f t="shared" ref="B44" si="20">LEFT(C44,2)</f>
        <v>DD</v>
      </c>
      <c r="C44" s="61" t="s">
        <v>248</v>
      </c>
      <c r="D44" s="24" t="s">
        <v>249</v>
      </c>
      <c r="E44" s="140" t="s">
        <v>250</v>
      </c>
      <c r="F44" s="63"/>
      <c r="G44" s="111">
        <f>COUNTIF('L3 UC'!E:E,C44)</f>
        <v>0</v>
      </c>
      <c r="H44" s="112">
        <f>IFERROR(SUMIF('L3 UC'!E:E,'L2 UC'!C44,'L3 UC'!I:I)/G44,0)</f>
        <v>0</v>
      </c>
      <c r="I44" s="112">
        <f>IFERROR(SUMIF('L3 UC'!E:E,'L2 UC'!C44,'L3 UC'!J:J)/G44,0)</f>
        <v>0</v>
      </c>
      <c r="J44" s="112">
        <f>IFERROR(SUMIF('L3 UC'!E:E,'L2 UC'!C44,'L3 UC'!K:K)/G44,0)</f>
        <v>0</v>
      </c>
      <c r="K44" s="113">
        <f>IFERROR(SUMIF('L3 UC'!E:E,'L2 UC'!C44,'L3 UC'!L:L)/G44,0)</f>
        <v>0</v>
      </c>
      <c r="L44" s="114">
        <f>IFERROR(SUMIF('L3 UC'!E:E,'L2 UC'!C44,'L3 UC'!M:M)/G44,0)</f>
        <v>0</v>
      </c>
      <c r="M44" s="24"/>
      <c r="N44" s="24"/>
      <c r="O44" s="25"/>
      <c r="P44" s="24"/>
    </row>
    <row r="45" spans="1:16" ht="43.5" customHeight="1">
      <c r="A45" s="107" t="str">
        <f>VLOOKUP(LEFT(C45,2),'L1 UC'!C:D,2,FALSE)</f>
        <v>(D)DoS</v>
      </c>
      <c r="B45" s="108" t="str">
        <f t="shared" si="0"/>
        <v>DD</v>
      </c>
      <c r="C45" s="61" t="s">
        <v>251</v>
      </c>
      <c r="D45" s="24" t="s">
        <v>252</v>
      </c>
      <c r="E45" s="140" t="s">
        <v>253</v>
      </c>
      <c r="F45" s="63"/>
      <c r="G45" s="111">
        <f>COUNTIF('L3 UC'!E:E,C45)</f>
        <v>0</v>
      </c>
      <c r="H45" s="112">
        <f>IFERROR(SUMIF('L3 UC'!E:E,'L2 UC'!C45,'L3 UC'!I:I)/G45,0)</f>
        <v>0</v>
      </c>
      <c r="I45" s="112">
        <f>IFERROR(SUMIF('L3 UC'!E:E,'L2 UC'!C45,'L3 UC'!J:J)/G45,0)</f>
        <v>0</v>
      </c>
      <c r="J45" s="112">
        <f>IFERROR(SUMIF('L3 UC'!E:E,'L2 UC'!C45,'L3 UC'!K:K)/G45,0)</f>
        <v>0</v>
      </c>
      <c r="K45" s="113">
        <f>IFERROR(SUMIF('L3 UC'!E:E,'L2 UC'!C45,'L3 UC'!L:L)/G45,0)</f>
        <v>0</v>
      </c>
      <c r="L45" s="114">
        <f>IFERROR(SUMIF('L3 UC'!E:E,'L2 UC'!C45,'L3 UC'!M:M)/G45,0)</f>
        <v>0</v>
      </c>
      <c r="M45" s="24"/>
      <c r="N45" s="24"/>
      <c r="O45" s="25"/>
      <c r="P45" s="24"/>
    </row>
    <row r="46" spans="1:16" ht="43.5" customHeight="1">
      <c r="A46" s="107" t="str">
        <f>VLOOKUP(LEFT(C46,2),'L1 UC'!C:D,2,FALSE)</f>
        <v>Physical Access Compromise</v>
      </c>
      <c r="B46" s="108" t="str">
        <f t="shared" si="0"/>
        <v>PH</v>
      </c>
      <c r="C46" s="61" t="s">
        <v>254</v>
      </c>
      <c r="D46" s="128" t="s">
        <v>255</v>
      </c>
      <c r="E46" s="140" t="s">
        <v>256</v>
      </c>
      <c r="F46" s="62"/>
      <c r="G46" s="111">
        <f>COUNTIF('L3 UC'!E:E,C46)</f>
        <v>0</v>
      </c>
      <c r="H46" s="112">
        <f>IFERROR(SUMIF('L3 UC'!E:E,'L2 UC'!C46,'L3 UC'!I:I)/G46,0)</f>
        <v>0</v>
      </c>
      <c r="I46" s="112">
        <f>IFERROR(SUMIF('L3 UC'!E:E,'L2 UC'!C46,'L3 UC'!J:J)/G46,0)</f>
        <v>0</v>
      </c>
      <c r="J46" s="112">
        <f>IFERROR(SUMIF('L3 UC'!E:E,'L2 UC'!C46,'L3 UC'!K:K)/G46,0)</f>
        <v>0</v>
      </c>
      <c r="K46" s="113">
        <f>IFERROR(SUMIF('L3 UC'!E:E,'L2 UC'!C46,'L3 UC'!L:L)/G46,0)</f>
        <v>0</v>
      </c>
      <c r="L46" s="114">
        <f>IFERROR(SUMIF('L3 UC'!E:E,'L2 UC'!C46,'L3 UC'!M:M)/G46,0)</f>
        <v>0</v>
      </c>
      <c r="M46" s="24"/>
      <c r="N46" s="24"/>
      <c r="O46" s="25"/>
      <c r="P46" s="24"/>
    </row>
    <row r="47" spans="1:16" ht="43.5" customHeight="1">
      <c r="A47" s="107" t="str">
        <f>VLOOKUP(LEFT(C47,2),'L1 UC'!C:D,2,FALSE)</f>
        <v>Physical Access Compromise</v>
      </c>
      <c r="B47" s="108" t="str">
        <f t="shared" si="0"/>
        <v>PH</v>
      </c>
      <c r="C47" s="61" t="s">
        <v>257</v>
      </c>
      <c r="D47" s="128" t="s">
        <v>258</v>
      </c>
      <c r="E47" s="140" t="s">
        <v>259</v>
      </c>
      <c r="F47" s="62"/>
      <c r="G47" s="111">
        <f>COUNTIF('L3 UC'!E:E,C47)</f>
        <v>0</v>
      </c>
      <c r="H47" s="112">
        <f>IFERROR(SUMIF('L3 UC'!E:E,'L2 UC'!C47,'L3 UC'!I:I)/G47,0)</f>
        <v>0</v>
      </c>
      <c r="I47" s="112">
        <f>IFERROR(SUMIF('L3 UC'!E:E,'L2 UC'!C47,'L3 UC'!J:J)/G47,0)</f>
        <v>0</v>
      </c>
      <c r="J47" s="112">
        <f>IFERROR(SUMIF('L3 UC'!E:E,'L2 UC'!C47,'L3 UC'!K:K)/G47,0)</f>
        <v>0</v>
      </c>
      <c r="K47" s="113">
        <f>IFERROR(SUMIF('L3 UC'!E:E,'L2 UC'!C47,'L3 UC'!L:L)/G47,0)</f>
        <v>0</v>
      </c>
      <c r="L47" s="114">
        <f>IFERROR(SUMIF('L3 UC'!E:E,'L2 UC'!C47,'L3 UC'!M:M)/G47,0)</f>
        <v>0</v>
      </c>
      <c r="M47" s="24"/>
      <c r="N47" s="24"/>
      <c r="O47" s="25"/>
      <c r="P47" s="24"/>
    </row>
    <row r="48" spans="1:16" ht="43.5" customHeight="1">
      <c r="A48" s="107" t="str">
        <f>VLOOKUP(LEFT(C48,2),'L1 UC'!C:D,2,FALSE)</f>
        <v>Physical Access Compromise</v>
      </c>
      <c r="B48" s="108" t="str">
        <f t="shared" ref="B48" si="21">LEFT(C48,2)</f>
        <v>PH</v>
      </c>
      <c r="C48" s="61" t="s">
        <v>260</v>
      </c>
      <c r="D48" s="128" t="s">
        <v>261</v>
      </c>
      <c r="E48" s="140" t="s">
        <v>262</v>
      </c>
      <c r="F48" s="62"/>
      <c r="G48" s="111">
        <f>COUNTIF('L3 UC'!E:E,C48)</f>
        <v>0</v>
      </c>
      <c r="H48" s="112">
        <f>IFERROR(SUMIF('L3 UC'!E:E,'L2 UC'!C48,'L3 UC'!I:I)/G48,0)</f>
        <v>0</v>
      </c>
      <c r="I48" s="112">
        <f>IFERROR(SUMIF('L3 UC'!E:E,'L2 UC'!C48,'L3 UC'!J:J)/G48,0)</f>
        <v>0</v>
      </c>
      <c r="J48" s="112">
        <f>IFERROR(SUMIF('L3 UC'!E:E,'L2 UC'!C48,'L3 UC'!K:K)/G48,0)</f>
        <v>0</v>
      </c>
      <c r="K48" s="113">
        <f>IFERROR(SUMIF('L3 UC'!E:E,'L2 UC'!C48,'L3 UC'!L:L)/G48,0)</f>
        <v>0</v>
      </c>
      <c r="L48" s="114">
        <f>IFERROR(SUMIF('L3 UC'!E:E,'L2 UC'!C48,'L3 UC'!M:M)/G48,0)</f>
        <v>0</v>
      </c>
      <c r="M48" s="24"/>
      <c r="N48" s="24"/>
      <c r="O48" s="25"/>
      <c r="P48" s="24"/>
    </row>
    <row r="49" spans="1:16" ht="43.5" customHeight="1">
      <c r="A49" s="107" t="str">
        <f>VLOOKUP(LEFT(C49,2),'L1 UC'!C:D,2,FALSE)</f>
        <v>Physical Access Compromise</v>
      </c>
      <c r="B49" s="108" t="str">
        <f t="shared" ref="B49" si="22">LEFT(C49,2)</f>
        <v>PH</v>
      </c>
      <c r="C49" s="61" t="s">
        <v>263</v>
      </c>
      <c r="D49" s="128" t="s">
        <v>264</v>
      </c>
      <c r="E49" s="140" t="s">
        <v>265</v>
      </c>
      <c r="F49" s="62"/>
      <c r="G49" s="111">
        <f>COUNTIF('L3 UC'!E:E,C49)</f>
        <v>0</v>
      </c>
      <c r="H49" s="112">
        <f>IFERROR(SUMIF('L3 UC'!E:E,'L2 UC'!C49,'L3 UC'!I:I)/G49,0)</f>
        <v>0</v>
      </c>
      <c r="I49" s="112">
        <f>IFERROR(SUMIF('L3 UC'!E:E,'L2 UC'!C49,'L3 UC'!J:J)/G49,0)</f>
        <v>0</v>
      </c>
      <c r="J49" s="112">
        <f>IFERROR(SUMIF('L3 UC'!E:E,'L2 UC'!C49,'L3 UC'!K:K)/G49,0)</f>
        <v>0</v>
      </c>
      <c r="K49" s="113">
        <f>IFERROR(SUMIF('L3 UC'!E:E,'L2 UC'!C49,'L3 UC'!L:L)/G49,0)</f>
        <v>0</v>
      </c>
      <c r="L49" s="114">
        <f>IFERROR(SUMIF('L3 UC'!E:E,'L2 UC'!C49,'L3 UC'!M:M)/G49,0)</f>
        <v>0</v>
      </c>
      <c r="M49" s="24"/>
      <c r="N49" s="24"/>
      <c r="O49" s="25"/>
      <c r="P49" s="24"/>
    </row>
    <row r="50" spans="1:16" ht="43.5" customHeight="1">
      <c r="A50" s="107" t="str">
        <f>VLOOKUP(LEFT(C50,2),'L1 UC'!C:D,2,FALSE)</f>
        <v>Physical Access Compromise</v>
      </c>
      <c r="B50" s="108" t="str">
        <f t="shared" ref="B50:B51" si="23">LEFT(C50,2)</f>
        <v>PH</v>
      </c>
      <c r="C50" s="61" t="s">
        <v>266</v>
      </c>
      <c r="D50" s="128" t="s">
        <v>267</v>
      </c>
      <c r="E50" s="140" t="s">
        <v>268</v>
      </c>
      <c r="F50" s="62"/>
      <c r="G50" s="111">
        <f>COUNTIF('L3 UC'!E:E,C50)</f>
        <v>0</v>
      </c>
      <c r="H50" s="112">
        <f>IFERROR(SUMIF('L3 UC'!E:E,'L2 UC'!C50,'L3 UC'!I:I)/G50,0)</f>
        <v>0</v>
      </c>
      <c r="I50" s="112">
        <f>IFERROR(SUMIF('L3 UC'!E:E,'L2 UC'!C50,'L3 UC'!J:J)/G50,0)</f>
        <v>0</v>
      </c>
      <c r="J50" s="112">
        <f>IFERROR(SUMIF('L3 UC'!E:E,'L2 UC'!C50,'L3 UC'!K:K)/G50,0)</f>
        <v>0</v>
      </c>
      <c r="K50" s="113">
        <f>IFERROR(SUMIF('L3 UC'!E:E,'L2 UC'!C50,'L3 UC'!L:L)/G50,0)</f>
        <v>0</v>
      </c>
      <c r="L50" s="114">
        <f>IFERROR(SUMIF('L3 UC'!E:E,'L2 UC'!C50,'L3 UC'!M:M)/G50,0)</f>
        <v>0</v>
      </c>
      <c r="M50" s="24"/>
      <c r="N50" s="24"/>
      <c r="O50" s="25"/>
      <c r="P50" s="24"/>
    </row>
    <row r="51" spans="1:16" ht="43.5" customHeight="1">
      <c r="A51" s="107" t="str">
        <f>VLOOKUP(LEFT(C51,2),'L1 UC'!C:D,2,FALSE)</f>
        <v>Blacklisting</v>
      </c>
      <c r="B51" s="108" t="str">
        <f t="shared" si="23"/>
        <v>BL</v>
      </c>
      <c r="C51" s="61" t="s">
        <v>269</v>
      </c>
      <c r="D51" s="128" t="s">
        <v>270</v>
      </c>
      <c r="E51" s="140" t="s">
        <v>271</v>
      </c>
      <c r="F51" s="62"/>
      <c r="G51" s="111">
        <f>COUNTIF('L3 UC'!E:E,C51)</f>
        <v>0</v>
      </c>
      <c r="H51" s="112">
        <f>IFERROR(SUMIF('L3 UC'!E:E,'L2 UC'!C51,'L3 UC'!I:I)/G51,0)</f>
        <v>0</v>
      </c>
      <c r="I51" s="112">
        <f>IFERROR(SUMIF('L3 UC'!E:E,'L2 UC'!C51,'L3 UC'!J:J)/G51,0)</f>
        <v>0</v>
      </c>
      <c r="J51" s="112">
        <f>IFERROR(SUMIF('L3 UC'!E:E,'L2 UC'!C51,'L3 UC'!K:K)/G51,0)</f>
        <v>0</v>
      </c>
      <c r="K51" s="113">
        <f>IFERROR(SUMIF('L3 UC'!E:E,'L2 UC'!C51,'L3 UC'!L:L)/G51,0)</f>
        <v>0</v>
      </c>
      <c r="L51" s="114">
        <f>IFERROR(SUMIF('L3 UC'!E:E,'L2 UC'!C51,'L3 UC'!M:M)/G51,0)</f>
        <v>0</v>
      </c>
      <c r="M51" s="24"/>
      <c r="N51" s="24"/>
      <c r="O51" s="25"/>
      <c r="P51" s="24"/>
    </row>
    <row r="52" spans="1:16" ht="43.5" customHeight="1">
      <c r="A52" s="107" t="str">
        <f>VLOOKUP(LEFT(C52,2),'L1 UC'!C:D,2,FALSE)</f>
        <v>Blacklisting</v>
      </c>
      <c r="B52" s="108" t="str">
        <f t="shared" ref="B52:B55" si="24">LEFT(C52,2)</f>
        <v>BL</v>
      </c>
      <c r="C52" s="61" t="s">
        <v>272</v>
      </c>
      <c r="D52" s="128" t="s">
        <v>273</v>
      </c>
      <c r="E52" s="140" t="s">
        <v>274</v>
      </c>
      <c r="F52" s="62"/>
      <c r="G52" s="111">
        <f>COUNTIF('L3 UC'!E:E,C52)</f>
        <v>0</v>
      </c>
      <c r="H52" s="112">
        <f>IFERROR(SUMIF('L3 UC'!E:E,'L2 UC'!C52,'L3 UC'!I:I)/G52,0)</f>
        <v>0</v>
      </c>
      <c r="I52" s="112">
        <f>IFERROR(SUMIF('L3 UC'!E:E,'L2 UC'!C52,'L3 UC'!J:J)/G52,0)</f>
        <v>0</v>
      </c>
      <c r="J52" s="112">
        <f>IFERROR(SUMIF('L3 UC'!E:E,'L2 UC'!C52,'L3 UC'!K:K)/G52,0)</f>
        <v>0</v>
      </c>
      <c r="K52" s="113">
        <f>IFERROR(SUMIF('L3 UC'!E:E,'L2 UC'!C52,'L3 UC'!L:L)/G52,0)</f>
        <v>0</v>
      </c>
      <c r="L52" s="114">
        <f>IFERROR(SUMIF('L3 UC'!E:E,'L2 UC'!C52,'L3 UC'!M:M)/G52,0)</f>
        <v>0</v>
      </c>
      <c r="M52" s="24"/>
      <c r="N52" s="24"/>
      <c r="O52" s="25"/>
      <c r="P52" s="24"/>
    </row>
    <row r="53" spans="1:16" ht="43.5" customHeight="1">
      <c r="A53" s="107" t="str">
        <f>VLOOKUP(LEFT(C53,2),'L1 UC'!C:D,2,FALSE)</f>
        <v>Sabotage / Destruction</v>
      </c>
      <c r="B53" s="108" t="str">
        <f t="shared" si="24"/>
        <v>SD</v>
      </c>
      <c r="C53" s="61" t="s">
        <v>275</v>
      </c>
      <c r="D53" s="24" t="s">
        <v>276</v>
      </c>
      <c r="E53" s="140" t="s">
        <v>277</v>
      </c>
      <c r="F53" s="62"/>
      <c r="G53" s="111">
        <f>COUNTIF('L3 UC'!E:E,C53)</f>
        <v>0</v>
      </c>
      <c r="H53" s="112">
        <f>IFERROR(SUMIF('L3 UC'!E:E,'L2 UC'!C53,'L3 UC'!I:I)/G53,0)</f>
        <v>0</v>
      </c>
      <c r="I53" s="112">
        <f>IFERROR(SUMIF('L3 UC'!E:E,'L2 UC'!C53,'L3 UC'!J:J)/G53,0)</f>
        <v>0</v>
      </c>
      <c r="J53" s="112">
        <f>IFERROR(SUMIF('L3 UC'!E:E,'L2 UC'!C53,'L3 UC'!K:K)/G53,0)</f>
        <v>0</v>
      </c>
      <c r="K53" s="113">
        <f>IFERROR(SUMIF('L3 UC'!E:E,'L2 UC'!C53,'L3 UC'!L:L)/G53,0)</f>
        <v>0</v>
      </c>
      <c r="L53" s="114">
        <f>IFERROR(SUMIF('L3 UC'!E:E,'L2 UC'!C53,'L3 UC'!M:M)/G53,0)</f>
        <v>0</v>
      </c>
      <c r="M53" s="24"/>
      <c r="N53" s="24"/>
      <c r="O53" s="25"/>
      <c r="P53" s="24"/>
    </row>
    <row r="54" spans="1:16" ht="43.5" customHeight="1">
      <c r="A54" s="107" t="str">
        <f>VLOOKUP(LEFT(C54,2),'L1 UC'!C:D,2,FALSE)</f>
        <v>Sabotage / Destruction</v>
      </c>
      <c r="B54" s="108" t="str">
        <f t="shared" si="24"/>
        <v>SD</v>
      </c>
      <c r="C54" s="61" t="s">
        <v>278</v>
      </c>
      <c r="D54" s="24" t="s">
        <v>279</v>
      </c>
      <c r="E54" s="140" t="s">
        <v>280</v>
      </c>
      <c r="F54" s="62"/>
      <c r="G54" s="111">
        <f>COUNTIF('L3 UC'!E:E,C54)</f>
        <v>0</v>
      </c>
      <c r="H54" s="112">
        <f>IFERROR(SUMIF('L3 UC'!E:E,'L2 UC'!C54,'L3 UC'!I:I)/G54,0)</f>
        <v>0</v>
      </c>
      <c r="I54" s="112">
        <f>IFERROR(SUMIF('L3 UC'!E:E,'L2 UC'!C54,'L3 UC'!J:J)/G54,0)</f>
        <v>0</v>
      </c>
      <c r="J54" s="112">
        <f>IFERROR(SUMIF('L3 UC'!E:E,'L2 UC'!C54,'L3 UC'!K:K)/G54,0)</f>
        <v>0</v>
      </c>
      <c r="K54" s="113">
        <f>IFERROR(SUMIF('L3 UC'!E:E,'L2 UC'!C54,'L3 UC'!L:L)/G54,0)</f>
        <v>0</v>
      </c>
      <c r="L54" s="114">
        <f>IFERROR(SUMIF('L3 UC'!E:E,'L2 UC'!C54,'L3 UC'!M:M)/G54,0)</f>
        <v>0</v>
      </c>
      <c r="M54" s="24"/>
      <c r="N54" s="24"/>
      <c r="O54" s="25"/>
      <c r="P54" s="24"/>
    </row>
    <row r="55" spans="1:16" ht="43.5" customHeight="1">
      <c r="A55" s="107" t="str">
        <f>VLOOKUP(LEFT(C55,2),'L1 UC'!C:D,2,FALSE)</f>
        <v>Sabotage / Destruction</v>
      </c>
      <c r="B55" s="108" t="str">
        <f t="shared" si="24"/>
        <v>SD</v>
      </c>
      <c r="C55" s="61" t="s">
        <v>281</v>
      </c>
      <c r="D55" s="24" t="s">
        <v>282</v>
      </c>
      <c r="E55" s="140" t="s">
        <v>283</v>
      </c>
      <c r="F55" s="62"/>
      <c r="G55" s="111">
        <f>COUNTIF('L3 UC'!E:E,C55)</f>
        <v>0</v>
      </c>
      <c r="H55" s="112">
        <f>IFERROR(SUMIF('L3 UC'!E:E,'L2 UC'!C55,'L3 UC'!I:I)/G55,0)</f>
        <v>0</v>
      </c>
      <c r="I55" s="112">
        <f>IFERROR(SUMIF('L3 UC'!E:E,'L2 UC'!C55,'L3 UC'!J:J)/G55,0)</f>
        <v>0</v>
      </c>
      <c r="J55" s="112">
        <f>IFERROR(SUMIF('L3 UC'!E:E,'L2 UC'!C55,'L3 UC'!K:K)/G55,0)</f>
        <v>0</v>
      </c>
      <c r="K55" s="113">
        <f>IFERROR(SUMIF('L3 UC'!E:E,'L2 UC'!C55,'L3 UC'!L:L)/G55,0)</f>
        <v>0</v>
      </c>
      <c r="L55" s="114">
        <f>IFERROR(SUMIF('L3 UC'!E:E,'L2 UC'!C55,'L3 UC'!M:M)/G55,0)</f>
        <v>0</v>
      </c>
      <c r="M55" s="24"/>
      <c r="N55" s="24"/>
      <c r="O55" s="25"/>
      <c r="P55" s="24"/>
    </row>
    <row r="56" spans="1:16" ht="43.5" customHeight="1">
      <c r="A56" s="107" t="str">
        <f>VLOOKUP(LEFT(C56,2),'L1 UC'!C:D,2,FALSE)</f>
        <v>Policy Violations</v>
      </c>
      <c r="B56" s="108" t="str">
        <f t="shared" si="0"/>
        <v>PV</v>
      </c>
      <c r="C56" s="61" t="s">
        <v>284</v>
      </c>
      <c r="D56" s="140" t="s">
        <v>285</v>
      </c>
      <c r="E56" s="140" t="s">
        <v>286</v>
      </c>
      <c r="F56" s="62"/>
      <c r="G56" s="111">
        <f>COUNTIF('L3 UC'!E:E,C56)</f>
        <v>0</v>
      </c>
      <c r="H56" s="112">
        <f>IFERROR(SUMIF('L3 UC'!E:E,'L2 UC'!C56,'L3 UC'!I:I)/G56,0)</f>
        <v>0</v>
      </c>
      <c r="I56" s="112">
        <f>IFERROR(SUMIF('L3 UC'!E:E,'L2 UC'!C56,'L3 UC'!J:J)/G56,0)</f>
        <v>0</v>
      </c>
      <c r="J56" s="112">
        <f>IFERROR(SUMIF('L3 UC'!E:E,'L2 UC'!C56,'L3 UC'!K:K)/G56,0)</f>
        <v>0</v>
      </c>
      <c r="K56" s="113">
        <f>IFERROR(SUMIF('L3 UC'!E:E,'L2 UC'!C56,'L3 UC'!L:L)/G56,0)</f>
        <v>0</v>
      </c>
      <c r="L56" s="114">
        <f>IFERROR(SUMIF('L3 UC'!E:E,'L2 UC'!C56,'L3 UC'!M:M)/G56,0)</f>
        <v>0</v>
      </c>
      <c r="M56" s="24"/>
      <c r="N56" s="24"/>
      <c r="O56" s="25"/>
      <c r="P56" s="24"/>
    </row>
    <row r="57" spans="1:16" ht="43.5" customHeight="1">
      <c r="A57" s="107" t="str">
        <f>VLOOKUP(LEFT(C57,2),'L1 UC'!C:D,2,FALSE)</f>
        <v>Policy Violations</v>
      </c>
      <c r="B57" s="108" t="str">
        <f t="shared" ref="B57:B60" si="25">LEFT(C57,2)</f>
        <v>PV</v>
      </c>
      <c r="C57" s="61" t="s">
        <v>287</v>
      </c>
      <c r="D57" s="128" t="s">
        <v>288</v>
      </c>
      <c r="E57" s="140" t="s">
        <v>289</v>
      </c>
      <c r="F57" s="62"/>
      <c r="G57" s="111">
        <f>COUNTIF('L3 UC'!E:E,C57)</f>
        <v>0</v>
      </c>
      <c r="H57" s="112">
        <f>IFERROR(SUMIF('L3 UC'!E:E,'L2 UC'!C57,'L3 UC'!I:I)/G57,0)</f>
        <v>0</v>
      </c>
      <c r="I57" s="112">
        <f>IFERROR(SUMIF('L3 UC'!E:E,'L2 UC'!C57,'L3 UC'!J:J)/G57,0)</f>
        <v>0</v>
      </c>
      <c r="J57" s="112">
        <f>IFERROR(SUMIF('L3 UC'!E:E,'L2 UC'!C57,'L3 UC'!K:K)/G57,0)</f>
        <v>0</v>
      </c>
      <c r="K57" s="113">
        <f>IFERROR(SUMIF('L3 UC'!E:E,'L2 UC'!C57,'L3 UC'!L:L)/G57,0)</f>
        <v>0</v>
      </c>
      <c r="L57" s="114">
        <f>IFERROR(SUMIF('L3 UC'!E:E,'L2 UC'!C57,'L3 UC'!M:M)/G57,0)</f>
        <v>0</v>
      </c>
      <c r="M57" s="24"/>
      <c r="N57" s="24"/>
      <c r="O57" s="25"/>
      <c r="P57" s="24"/>
    </row>
    <row r="58" spans="1:16" ht="43.5" customHeight="1">
      <c r="A58" s="107" t="str">
        <f>VLOOKUP(LEFT(C58,2),'L1 UC'!C:D,2,FALSE)</f>
        <v>Policy Violations</v>
      </c>
      <c r="B58" s="108" t="str">
        <f t="shared" si="25"/>
        <v>PV</v>
      </c>
      <c r="C58" s="61" t="s">
        <v>290</v>
      </c>
      <c r="D58" s="128" t="s">
        <v>291</v>
      </c>
      <c r="E58" s="140" t="s">
        <v>292</v>
      </c>
      <c r="F58" s="62"/>
      <c r="G58" s="111">
        <f>COUNTIF('L3 UC'!E:E,C58)</f>
        <v>1</v>
      </c>
      <c r="H58" s="112">
        <f>IFERROR(SUMIF('L3 UC'!E:E,'L2 UC'!C58,'L3 UC'!I:I)/G58,0)</f>
        <v>0</v>
      </c>
      <c r="I58" s="112">
        <f>IFERROR(SUMIF('L3 UC'!E:E,'L2 UC'!C58,'L3 UC'!J:J)/G58,0)</f>
        <v>0</v>
      </c>
      <c r="J58" s="112">
        <f>IFERROR(SUMIF('L3 UC'!E:E,'L2 UC'!C58,'L3 UC'!K:K)/G58,0)</f>
        <v>0</v>
      </c>
      <c r="K58" s="113">
        <f>IFERROR(SUMIF('L3 UC'!E:E,'L2 UC'!C58,'L3 UC'!L:L)/G58,0)</f>
        <v>0</v>
      </c>
      <c r="L58" s="114">
        <f>IFERROR(SUMIF('L3 UC'!E:E,'L2 UC'!C58,'L3 UC'!M:M)/G58,0)</f>
        <v>0</v>
      </c>
      <c r="M58" s="24"/>
      <c r="N58" s="24"/>
      <c r="O58" s="25"/>
      <c r="P58" s="24"/>
    </row>
    <row r="59" spans="1:16" ht="43.5" customHeight="1">
      <c r="A59" s="107" t="str">
        <f>VLOOKUP(LEFT(C59,2),'L1 UC'!C:D,2,FALSE)</f>
        <v>Policy Violations</v>
      </c>
      <c r="B59" s="108" t="str">
        <f t="shared" ref="B59" si="26">LEFT(C59,2)</f>
        <v>PV</v>
      </c>
      <c r="C59" s="61" t="s">
        <v>293</v>
      </c>
      <c r="D59" s="128" t="s">
        <v>294</v>
      </c>
      <c r="E59" s="140" t="s">
        <v>295</v>
      </c>
      <c r="F59" s="62"/>
      <c r="G59" s="111">
        <f>COUNTIF('L3 UC'!E:E,C59)</f>
        <v>7</v>
      </c>
      <c r="H59" s="112">
        <f>IFERROR(SUMIF('L3 UC'!E:E,'L2 UC'!C59,'L3 UC'!I:I)/G59,0)</f>
        <v>0</v>
      </c>
      <c r="I59" s="112">
        <f>IFERROR(SUMIF('L3 UC'!E:E,'L2 UC'!C59,'L3 UC'!J:J)/G59,0)</f>
        <v>0</v>
      </c>
      <c r="J59" s="112">
        <f>IFERROR(SUMIF('L3 UC'!E:E,'L2 UC'!C59,'L3 UC'!K:K)/G59,0)</f>
        <v>0</v>
      </c>
      <c r="K59" s="113">
        <f>IFERROR(SUMIF('L3 UC'!E:E,'L2 UC'!C59,'L3 UC'!L:L)/G59,0)</f>
        <v>0</v>
      </c>
      <c r="L59" s="114">
        <f>IFERROR(SUMIF('L3 UC'!E:E,'L2 UC'!C59,'L3 UC'!M:M)/G59,0)</f>
        <v>0</v>
      </c>
      <c r="M59" s="24"/>
      <c r="N59" s="24"/>
      <c r="O59" s="25"/>
      <c r="P59" s="24"/>
    </row>
    <row r="60" spans="1:16" ht="43.5" customHeight="1">
      <c r="A60" s="107" t="str">
        <f>VLOOKUP(LEFT(C60,2),'L1 UC'!C:D,2,FALSE)</f>
        <v>Policy Violations</v>
      </c>
      <c r="B60" s="108" t="str">
        <f t="shared" si="25"/>
        <v>PV</v>
      </c>
      <c r="C60" s="61" t="s">
        <v>296</v>
      </c>
      <c r="D60" s="140" t="s">
        <v>297</v>
      </c>
      <c r="E60" s="140" t="s">
        <v>298</v>
      </c>
      <c r="F60" s="62"/>
      <c r="G60" s="111">
        <f>COUNTIF('L3 UC'!E:E,C60)</f>
        <v>0</v>
      </c>
      <c r="H60" s="112">
        <f>IFERROR(SUMIF('L3 UC'!E:E,'L2 UC'!C60,'L3 UC'!I:I)/G60,0)</f>
        <v>0</v>
      </c>
      <c r="I60" s="112">
        <f>IFERROR(SUMIF('L3 UC'!E:E,'L2 UC'!C60,'L3 UC'!J:J)/G60,0)</f>
        <v>0</v>
      </c>
      <c r="J60" s="112">
        <f>IFERROR(SUMIF('L3 UC'!E:E,'L2 UC'!C60,'L3 UC'!K:K)/G60,0)</f>
        <v>0</v>
      </c>
      <c r="K60" s="113">
        <f>IFERROR(SUMIF('L3 UC'!E:E,'L2 UC'!C60,'L3 UC'!L:L)/G60,0)</f>
        <v>0</v>
      </c>
      <c r="L60" s="114">
        <f>IFERROR(SUMIF('L3 UC'!E:E,'L2 UC'!C60,'L3 UC'!M:M)/G60,0)</f>
        <v>0</v>
      </c>
      <c r="M60" s="24"/>
      <c r="N60" s="24"/>
      <c r="O60" s="25"/>
      <c r="P60" s="24"/>
    </row>
    <row r="61" spans="1:16" ht="43.5" customHeight="1">
      <c r="A61" s="107" t="str">
        <f>VLOOKUP(LEFT(C61,2),'L1 UC'!C:D,2,FALSE)</f>
        <v>Policy Violations</v>
      </c>
      <c r="B61" s="108" t="str">
        <f t="shared" si="0"/>
        <v>PV</v>
      </c>
      <c r="C61" s="61" t="s">
        <v>299</v>
      </c>
      <c r="D61" s="128" t="s">
        <v>300</v>
      </c>
      <c r="E61" s="140" t="s">
        <v>301</v>
      </c>
      <c r="F61" s="62"/>
      <c r="G61" s="111">
        <f>COUNTIF('L3 UC'!E:E,C61)</f>
        <v>0</v>
      </c>
      <c r="H61" s="112">
        <f>IFERROR(SUMIF('L3 UC'!E:E,'L2 UC'!C61,'L3 UC'!I:I)/G61,0)</f>
        <v>0</v>
      </c>
      <c r="I61" s="112">
        <f>IFERROR(SUMIF('L3 UC'!E:E,'L2 UC'!C61,'L3 UC'!J:J)/G61,0)</f>
        <v>0</v>
      </c>
      <c r="J61" s="112">
        <f>IFERROR(SUMIF('L3 UC'!E:E,'L2 UC'!C61,'L3 UC'!K:K)/G61,0)</f>
        <v>0</v>
      </c>
      <c r="K61" s="113">
        <f>IFERROR(SUMIF('L3 UC'!E:E,'L2 UC'!C61,'L3 UC'!L:L)/G61,0)</f>
        <v>0</v>
      </c>
      <c r="L61" s="114">
        <f>IFERROR(SUMIF('L3 UC'!E:E,'L2 UC'!C61,'L3 UC'!M:M)/G61,0)</f>
        <v>0</v>
      </c>
      <c r="M61" s="24"/>
      <c r="N61" s="24"/>
      <c r="O61" s="25"/>
      <c r="P61" s="24"/>
    </row>
    <row r="62" spans="1:16" ht="43.5" customHeight="1">
      <c r="A62" s="107" t="str">
        <f>VLOOKUP(LEFT(C62,2),'L1 UC'!C:D,2,FALSE)</f>
        <v>Policy Violations</v>
      </c>
      <c r="B62" s="108" t="str">
        <f t="shared" ref="B62" si="27">LEFT(C62,2)</f>
        <v>PV</v>
      </c>
      <c r="C62" s="61" t="s">
        <v>302</v>
      </c>
      <c r="D62" s="129" t="s">
        <v>303</v>
      </c>
      <c r="E62" s="140" t="s">
        <v>304</v>
      </c>
      <c r="F62" s="62"/>
      <c r="G62" s="111">
        <f>COUNTIF('L3 UC'!E:E,C62)</f>
        <v>1</v>
      </c>
      <c r="H62" s="112">
        <f>IFERROR(SUMIF('L3 UC'!E:E,'L2 UC'!C62,'L3 UC'!I:I)/G62,0)</f>
        <v>0</v>
      </c>
      <c r="I62" s="112">
        <f>IFERROR(SUMIF('L3 UC'!E:E,'L2 UC'!C62,'L3 UC'!J:J)/G62,0)</f>
        <v>0</v>
      </c>
      <c r="J62" s="112">
        <f>IFERROR(SUMIF('L3 UC'!E:E,'L2 UC'!C62,'L3 UC'!K:K)/G62,0)</f>
        <v>0</v>
      </c>
      <c r="K62" s="113">
        <f>IFERROR(SUMIF('L3 UC'!E:E,'L2 UC'!C62,'L3 UC'!L:L)/G62,0)</f>
        <v>0</v>
      </c>
      <c r="L62" s="114">
        <f>IFERROR(SUMIF('L3 UC'!E:E,'L2 UC'!C62,'L3 UC'!M:M)/G62,0)</f>
        <v>0</v>
      </c>
      <c r="M62" s="24"/>
      <c r="N62" s="24"/>
      <c r="O62" s="25"/>
      <c r="P62" s="24"/>
    </row>
    <row r="63" spans="1:16" ht="43.5" customHeight="1">
      <c r="A63" s="107" t="str">
        <f>VLOOKUP(LEFT(C63,2),'L1 UC'!C:D,2,FALSE)</f>
        <v>Policy Violations</v>
      </c>
      <c r="B63" s="108" t="str">
        <f t="shared" ref="B63" si="28">LEFT(C63,2)</f>
        <v>PV</v>
      </c>
      <c r="C63" s="61" t="s">
        <v>305</v>
      </c>
      <c r="D63" s="129" t="s">
        <v>306</v>
      </c>
      <c r="E63" s="140" t="s">
        <v>307</v>
      </c>
      <c r="F63" s="62"/>
      <c r="G63" s="111">
        <f>COUNTIF('L3 UC'!E:E,C63)</f>
        <v>2</v>
      </c>
      <c r="H63" s="112">
        <f>IFERROR(SUMIF('L3 UC'!E:E,'L2 UC'!C63,'L3 UC'!I:I)/G63,0)</f>
        <v>0</v>
      </c>
      <c r="I63" s="112">
        <f>IFERROR(SUMIF('L3 UC'!E:E,'L2 UC'!C63,'L3 UC'!J:J)/G63,0)</f>
        <v>0</v>
      </c>
      <c r="J63" s="112">
        <f>IFERROR(SUMIF('L3 UC'!E:E,'L2 UC'!C63,'L3 UC'!K:K)/G63,0)</f>
        <v>0</v>
      </c>
      <c r="K63" s="113">
        <f>IFERROR(SUMIF('L3 UC'!E:E,'L2 UC'!C63,'L3 UC'!L:L)/G63,0)</f>
        <v>0</v>
      </c>
      <c r="L63" s="114">
        <f>IFERROR(SUMIF('L3 UC'!E:E,'L2 UC'!C63,'L3 UC'!M:M)/G63,0)</f>
        <v>0</v>
      </c>
      <c r="M63" s="24"/>
      <c r="N63" s="24"/>
      <c r="O63" s="25"/>
      <c r="P63" s="24"/>
    </row>
    <row r="64" spans="1:16">
      <c r="G64" s="115"/>
      <c r="H64" s="116"/>
      <c r="I64" s="116"/>
      <c r="J64" s="116"/>
    </row>
    <row r="65" spans="7:10">
      <c r="G65" s="115"/>
      <c r="H65" s="116"/>
      <c r="I65" s="116"/>
      <c r="J65" s="116"/>
    </row>
    <row r="66" spans="7:10">
      <c r="G66" s="115"/>
      <c r="H66" s="116"/>
      <c r="I66" s="116"/>
      <c r="J66" s="116"/>
    </row>
    <row r="67" spans="7:10">
      <c r="G67" s="115"/>
      <c r="H67" s="116"/>
      <c r="I67" s="116"/>
      <c r="J67" s="116"/>
    </row>
    <row r="68" spans="7:10">
      <c r="G68" s="115"/>
      <c r="H68" s="116"/>
      <c r="I68" s="116"/>
      <c r="J68" s="116"/>
    </row>
    <row r="69" spans="7:10">
      <c r="G69" s="115"/>
      <c r="H69" s="116"/>
      <c r="I69" s="116"/>
      <c r="J69" s="116"/>
    </row>
    <row r="70" spans="7:10">
      <c r="G70" s="115"/>
      <c r="H70" s="116"/>
      <c r="I70" s="116"/>
      <c r="J70" s="116"/>
    </row>
    <row r="71" spans="7:10">
      <c r="G71" s="115"/>
      <c r="H71" s="116"/>
      <c r="I71" s="116"/>
      <c r="J71" s="116"/>
    </row>
    <row r="72" spans="7:10">
      <c r="G72" s="115"/>
      <c r="H72" s="116"/>
      <c r="I72" s="116"/>
      <c r="J72" s="116"/>
    </row>
    <row r="73" spans="7:10">
      <c r="G73" s="115"/>
      <c r="H73" s="116"/>
      <c r="I73" s="116"/>
      <c r="J73" s="116"/>
    </row>
    <row r="74" spans="7:10">
      <c r="G74" s="115"/>
      <c r="H74" s="116"/>
      <c r="I74" s="116"/>
      <c r="J74" s="116"/>
    </row>
    <row r="75" spans="7:10">
      <c r="G75" s="115"/>
      <c r="H75" s="116"/>
      <c r="I75" s="116"/>
      <c r="J75" s="116"/>
    </row>
    <row r="76" spans="7:10">
      <c r="G76" s="115"/>
      <c r="H76" s="116"/>
      <c r="I76" s="116"/>
      <c r="J76" s="116"/>
    </row>
    <row r="77" spans="7:10">
      <c r="G77" s="115"/>
      <c r="H77" s="116"/>
      <c r="I77" s="116"/>
      <c r="J77" s="116"/>
    </row>
    <row r="78" spans="7:10">
      <c r="G78" s="115"/>
      <c r="H78" s="116"/>
      <c r="I78" s="116"/>
      <c r="J78" s="116"/>
    </row>
    <row r="79" spans="7:10">
      <c r="G79" s="115"/>
      <c r="H79" s="116"/>
      <c r="I79" s="116"/>
      <c r="J79" s="116"/>
    </row>
    <row r="80" spans="7:10">
      <c r="G80" s="115"/>
      <c r="H80" s="116"/>
      <c r="I80" s="116"/>
      <c r="J80" s="116"/>
    </row>
    <row r="81" spans="7:10">
      <c r="G81" s="115"/>
      <c r="H81" s="116"/>
      <c r="I81" s="116"/>
      <c r="J81" s="116"/>
    </row>
    <row r="82" spans="7:10">
      <c r="G82" s="115"/>
      <c r="H82" s="116"/>
      <c r="I82" s="116"/>
      <c r="J82" s="116"/>
    </row>
    <row r="83" spans="7:10">
      <c r="G83" s="115"/>
      <c r="H83" s="116"/>
      <c r="I83" s="116"/>
      <c r="J83" s="116"/>
    </row>
    <row r="84" spans="7:10">
      <c r="G84" s="115"/>
      <c r="H84" s="116"/>
      <c r="I84" s="116"/>
      <c r="J84" s="116"/>
    </row>
    <row r="85" spans="7:10">
      <c r="G85" s="115"/>
      <c r="H85" s="116"/>
      <c r="I85" s="116"/>
      <c r="J85" s="116"/>
    </row>
    <row r="86" spans="7:10">
      <c r="G86" s="115"/>
      <c r="H86" s="116"/>
      <c r="I86" s="116"/>
      <c r="J86" s="116"/>
    </row>
    <row r="87" spans="7:10">
      <c r="G87" s="115"/>
      <c r="H87" s="116"/>
      <c r="I87" s="116"/>
      <c r="J87" s="116"/>
    </row>
    <row r="88" spans="7:10">
      <c r="G88" s="115"/>
      <c r="H88" s="116"/>
      <c r="I88" s="116"/>
      <c r="J88" s="116"/>
    </row>
    <row r="89" spans="7:10">
      <c r="G89" s="115"/>
      <c r="H89" s="116"/>
      <c r="I89" s="116"/>
      <c r="J89" s="116"/>
    </row>
    <row r="90" spans="7:10">
      <c r="G90" s="115"/>
      <c r="H90" s="116"/>
      <c r="I90" s="116"/>
      <c r="J90" s="116"/>
    </row>
    <row r="91" spans="7:10">
      <c r="G91" s="115"/>
      <c r="H91" s="116"/>
      <c r="I91" s="116"/>
      <c r="J91" s="116"/>
    </row>
    <row r="92" spans="7:10">
      <c r="G92" s="115"/>
      <c r="H92" s="116"/>
      <c r="I92" s="116"/>
      <c r="J92" s="116"/>
    </row>
    <row r="93" spans="7:10">
      <c r="G93" s="115"/>
      <c r="H93" s="116"/>
      <c r="I93" s="116"/>
      <c r="J93" s="116"/>
    </row>
    <row r="94" spans="7:10">
      <c r="G94" s="115"/>
      <c r="H94" s="116"/>
      <c r="I94" s="116"/>
      <c r="J94" s="116"/>
    </row>
    <row r="95" spans="7:10">
      <c r="G95" s="115"/>
      <c r="H95" s="116"/>
      <c r="I95" s="116"/>
      <c r="J95" s="116"/>
    </row>
    <row r="96" spans="7:10">
      <c r="G96" s="115"/>
      <c r="H96" s="116"/>
      <c r="I96" s="116"/>
      <c r="J96" s="116"/>
    </row>
    <row r="97" spans="7:10">
      <c r="G97" s="115"/>
      <c r="H97" s="116"/>
      <c r="I97" s="116"/>
      <c r="J97" s="116"/>
    </row>
    <row r="98" spans="7:10">
      <c r="G98" s="115"/>
      <c r="H98" s="116"/>
      <c r="I98" s="116"/>
      <c r="J98" s="116"/>
    </row>
    <row r="99" spans="7:10">
      <c r="G99" s="115"/>
      <c r="H99" s="116"/>
      <c r="I99" s="116"/>
      <c r="J99" s="116"/>
    </row>
    <row r="100" spans="7:10">
      <c r="G100" s="115"/>
      <c r="H100" s="116"/>
      <c r="I100" s="116"/>
      <c r="J100" s="116"/>
    </row>
    <row r="101" spans="7:10">
      <c r="G101" s="115"/>
      <c r="H101" s="116"/>
      <c r="I101" s="116"/>
      <c r="J101" s="116"/>
    </row>
    <row r="102" spans="7:10">
      <c r="G102" s="115"/>
      <c r="H102" s="116"/>
      <c r="I102" s="116"/>
      <c r="J102" s="116"/>
    </row>
    <row r="103" spans="7:10">
      <c r="G103" s="115"/>
      <c r="H103" s="116"/>
      <c r="I103" s="116"/>
      <c r="J103" s="116"/>
    </row>
    <row r="104" spans="7:10">
      <c r="G104" s="115"/>
      <c r="H104" s="116"/>
      <c r="I104" s="116"/>
      <c r="J104" s="116"/>
    </row>
    <row r="105" spans="7:10">
      <c r="G105" s="115"/>
      <c r="H105" s="116"/>
      <c r="I105" s="116"/>
      <c r="J105" s="116"/>
    </row>
    <row r="106" spans="7:10">
      <c r="G106" s="115"/>
      <c r="H106" s="116"/>
      <c r="I106" s="116"/>
      <c r="J106" s="116"/>
    </row>
    <row r="107" spans="7:10">
      <c r="G107" s="115"/>
      <c r="H107" s="116"/>
      <c r="I107" s="116"/>
      <c r="J107" s="116"/>
    </row>
    <row r="108" spans="7:10">
      <c r="G108" s="115"/>
      <c r="H108" s="116"/>
      <c r="I108" s="116"/>
      <c r="J108" s="116"/>
    </row>
    <row r="109" spans="7:10">
      <c r="G109" s="115"/>
      <c r="H109" s="116"/>
      <c r="I109" s="116"/>
      <c r="J109" s="116"/>
    </row>
    <row r="110" spans="7:10">
      <c r="G110" s="115"/>
      <c r="H110" s="116"/>
      <c r="I110" s="116"/>
      <c r="J110" s="116"/>
    </row>
    <row r="111" spans="7:10">
      <c r="G111" s="115"/>
      <c r="H111" s="116"/>
      <c r="I111" s="116"/>
      <c r="J111" s="116"/>
    </row>
    <row r="112" spans="7:10">
      <c r="G112" s="115"/>
      <c r="H112" s="116"/>
      <c r="I112" s="116"/>
      <c r="J112" s="116"/>
    </row>
    <row r="113" spans="7:10">
      <c r="G113" s="115"/>
      <c r="H113" s="116"/>
      <c r="I113" s="116"/>
      <c r="J113" s="116"/>
    </row>
    <row r="114" spans="7:10">
      <c r="G114" s="115"/>
      <c r="H114" s="116"/>
      <c r="I114" s="116"/>
      <c r="J114" s="116"/>
    </row>
    <row r="115" spans="7:10">
      <c r="G115" s="115"/>
      <c r="H115" s="116"/>
      <c r="I115" s="116"/>
      <c r="J115" s="116"/>
    </row>
    <row r="116" spans="7:10">
      <c r="G116" s="115"/>
      <c r="H116" s="116"/>
      <c r="I116" s="116"/>
      <c r="J116" s="116"/>
    </row>
    <row r="117" spans="7:10">
      <c r="G117" s="115"/>
      <c r="H117" s="116"/>
      <c r="I117" s="116"/>
      <c r="J117" s="116"/>
    </row>
    <row r="118" spans="7:10">
      <c r="G118" s="115"/>
      <c r="H118" s="116"/>
      <c r="I118" s="116"/>
      <c r="J118" s="116"/>
    </row>
    <row r="119" spans="7:10">
      <c r="G119" s="115"/>
      <c r="H119" s="116"/>
      <c r="I119" s="116"/>
      <c r="J119" s="116"/>
    </row>
    <row r="120" spans="7:10">
      <c r="G120" s="115"/>
      <c r="H120" s="116"/>
      <c r="I120" s="116"/>
      <c r="J120" s="116"/>
    </row>
    <row r="121" spans="7:10">
      <c r="G121" s="115"/>
      <c r="H121" s="116"/>
      <c r="I121" s="116"/>
      <c r="J121" s="116"/>
    </row>
    <row r="122" spans="7:10">
      <c r="G122" s="115"/>
      <c r="H122" s="116"/>
      <c r="I122" s="116"/>
      <c r="J122" s="116"/>
    </row>
    <row r="123" spans="7:10">
      <c r="G123" s="115"/>
      <c r="H123" s="116"/>
      <c r="I123" s="116"/>
      <c r="J123" s="116"/>
    </row>
    <row r="124" spans="7:10">
      <c r="G124" s="115"/>
      <c r="H124" s="116"/>
      <c r="I124" s="116"/>
      <c r="J124" s="116"/>
    </row>
    <row r="125" spans="7:10">
      <c r="G125" s="115"/>
      <c r="H125" s="116"/>
      <c r="I125" s="116"/>
      <c r="J125" s="116"/>
    </row>
    <row r="126" spans="7:10">
      <c r="G126" s="115"/>
      <c r="H126" s="116"/>
      <c r="I126" s="116"/>
      <c r="J126" s="116"/>
    </row>
    <row r="127" spans="7:10">
      <c r="G127" s="115"/>
      <c r="H127" s="116"/>
      <c r="I127" s="116"/>
      <c r="J127" s="116"/>
    </row>
    <row r="128" spans="7:10">
      <c r="G128" s="115"/>
      <c r="H128" s="116"/>
      <c r="I128" s="116"/>
      <c r="J128" s="116"/>
    </row>
    <row r="129" spans="7:10">
      <c r="G129" s="115"/>
      <c r="H129" s="116"/>
      <c r="I129" s="116"/>
      <c r="J129" s="116"/>
    </row>
    <row r="130" spans="7:10">
      <c r="G130" s="115"/>
      <c r="H130" s="116"/>
      <c r="I130" s="116"/>
      <c r="J130" s="116"/>
    </row>
    <row r="131" spans="7:10">
      <c r="G131" s="115"/>
      <c r="H131" s="116"/>
      <c r="I131" s="116"/>
      <c r="J131" s="116"/>
    </row>
    <row r="132" spans="7:10">
      <c r="G132" s="115"/>
      <c r="H132" s="116"/>
      <c r="I132" s="116"/>
      <c r="J132" s="116"/>
    </row>
    <row r="133" spans="7:10">
      <c r="G133" s="115"/>
      <c r="H133" s="116"/>
      <c r="I133" s="116"/>
      <c r="J133" s="116"/>
    </row>
    <row r="134" spans="7:10">
      <c r="G134" s="115"/>
      <c r="H134" s="116"/>
      <c r="I134" s="116"/>
      <c r="J134" s="116"/>
    </row>
    <row r="135" spans="7:10">
      <c r="G135" s="115"/>
      <c r="H135" s="116"/>
      <c r="I135" s="116"/>
      <c r="J135" s="116"/>
    </row>
    <row r="136" spans="7:10">
      <c r="G136" s="115"/>
      <c r="H136" s="116"/>
      <c r="I136" s="116"/>
      <c r="J136" s="116"/>
    </row>
    <row r="137" spans="7:10">
      <c r="G137" s="115"/>
      <c r="H137" s="116"/>
      <c r="I137" s="116"/>
      <c r="J137" s="116"/>
    </row>
    <row r="138" spans="7:10">
      <c r="G138" s="115"/>
      <c r="H138" s="116"/>
      <c r="I138" s="116"/>
      <c r="J138" s="116"/>
    </row>
    <row r="139" spans="7:10">
      <c r="G139" s="115"/>
      <c r="H139" s="116"/>
      <c r="I139" s="116"/>
      <c r="J139" s="116"/>
    </row>
    <row r="140" spans="7:10">
      <c r="G140" s="115"/>
      <c r="H140" s="116"/>
      <c r="I140" s="116"/>
      <c r="J140" s="116"/>
    </row>
    <row r="141" spans="7:10">
      <c r="G141" s="115"/>
      <c r="H141" s="116"/>
      <c r="I141" s="116"/>
      <c r="J141" s="116"/>
    </row>
    <row r="142" spans="7:10">
      <c r="G142" s="115"/>
      <c r="H142" s="116"/>
      <c r="I142" s="116"/>
      <c r="J142" s="116"/>
    </row>
    <row r="143" spans="7:10">
      <c r="G143" s="115"/>
      <c r="H143" s="116"/>
      <c r="I143" s="116"/>
      <c r="J143" s="116"/>
    </row>
    <row r="144" spans="7:10">
      <c r="G144" s="115"/>
      <c r="H144" s="116"/>
      <c r="I144" s="116"/>
      <c r="J144" s="116"/>
    </row>
    <row r="145" spans="7:10">
      <c r="G145" s="115"/>
      <c r="H145" s="116"/>
      <c r="I145" s="116"/>
      <c r="J145" s="116"/>
    </row>
    <row r="146" spans="7:10">
      <c r="G146" s="115"/>
      <c r="H146" s="116"/>
      <c r="I146" s="116"/>
      <c r="J146" s="116"/>
    </row>
    <row r="147" spans="7:10">
      <c r="G147" s="115"/>
      <c r="H147" s="116"/>
      <c r="I147" s="116"/>
      <c r="J147" s="116"/>
    </row>
    <row r="148" spans="7:10">
      <c r="G148" s="115"/>
      <c r="H148" s="116"/>
      <c r="I148" s="116"/>
      <c r="J148" s="116"/>
    </row>
    <row r="149" spans="7:10">
      <c r="G149" s="115"/>
      <c r="H149" s="116"/>
      <c r="I149" s="116"/>
      <c r="J149" s="116"/>
    </row>
    <row r="150" spans="7:10">
      <c r="G150" s="115"/>
      <c r="H150" s="116"/>
      <c r="I150" s="116"/>
      <c r="J150" s="116"/>
    </row>
    <row r="151" spans="7:10">
      <c r="G151" s="115"/>
      <c r="H151" s="116"/>
      <c r="I151" s="116"/>
      <c r="J151" s="116"/>
    </row>
    <row r="152" spans="7:10">
      <c r="G152" s="115"/>
      <c r="H152" s="116"/>
      <c r="I152" s="116"/>
      <c r="J152" s="116"/>
    </row>
    <row r="153" spans="7:10">
      <c r="G153" s="115"/>
      <c r="H153" s="116"/>
      <c r="I153" s="116"/>
      <c r="J153" s="116"/>
    </row>
    <row r="154" spans="7:10">
      <c r="G154" s="115"/>
      <c r="H154" s="116"/>
      <c r="I154" s="116"/>
      <c r="J154" s="116"/>
    </row>
    <row r="155" spans="7:10">
      <c r="G155" s="115"/>
      <c r="H155" s="116"/>
      <c r="I155" s="116"/>
      <c r="J155" s="116"/>
    </row>
    <row r="156" spans="7:10">
      <c r="G156" s="115"/>
      <c r="H156" s="116"/>
      <c r="I156" s="116"/>
      <c r="J156" s="116"/>
    </row>
    <row r="157" spans="7:10">
      <c r="G157" s="115"/>
      <c r="H157" s="116"/>
      <c r="I157" s="116"/>
      <c r="J157" s="116"/>
    </row>
    <row r="158" spans="7:10">
      <c r="G158" s="115"/>
      <c r="H158" s="116"/>
      <c r="I158" s="116"/>
      <c r="J158" s="116"/>
    </row>
    <row r="159" spans="7:10">
      <c r="G159" s="115"/>
      <c r="H159" s="116"/>
      <c r="I159" s="116"/>
      <c r="J159" s="116"/>
    </row>
    <row r="160" spans="7:10">
      <c r="G160" s="115"/>
      <c r="H160" s="116"/>
      <c r="I160" s="116"/>
      <c r="J160" s="116"/>
    </row>
    <row r="161" spans="7:10">
      <c r="G161" s="115"/>
      <c r="H161" s="116"/>
      <c r="I161" s="116"/>
      <c r="J161" s="116"/>
    </row>
  </sheetData>
  <sheetProtection formatCells="0" formatColumns="0" formatRows="0" insertColumns="0" insertRows="0" insertHyperlinks="0" deleteColumns="0" deleteRows="0" sort="0" autoFilter="0" pivotTables="0"/>
  <autoFilter ref="A1:P63" xr:uid="{00000000-0009-0000-0000-000005000000}">
    <sortState xmlns:xlrd2="http://schemas.microsoft.com/office/spreadsheetml/2017/richdata2" ref="A3:AR65">
      <sortCondition ref="C2:C65"/>
    </sortState>
  </autoFilter>
  <dataConsolidate/>
  <conditionalFormatting sqref="H1:L1048576">
    <cfRule type="colorScale" priority="92">
      <colorScale>
        <cfvo type="min"/>
        <cfvo type="percentile" val="50"/>
        <cfvo type="max"/>
        <color rgb="FFF8696B"/>
        <color rgb="FFFFEB84"/>
        <color rgb="FF63BE7B"/>
      </colorScale>
    </cfRule>
  </conditionalFormatting>
  <conditionalFormatting sqref="C1:E1048576">
    <cfRule type="duplicateValues" dxfId="2" priority="44"/>
  </conditionalFormatting>
  <conditionalFormatting sqref="G1:G1048576">
    <cfRule type="cellIs" dxfId="1" priority="19" operator="equal">
      <formula>0</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0000000}">
          <x14:formula1>
            <xm:f>Drivers!$C$8:$C$13</xm:f>
          </x14:formula1>
          <xm:sqref>M2:M63</xm:sqref>
        </x14:dataValidation>
        <x14:dataValidation type="list" allowBlank="1" showInputMessage="1" showErrorMessage="1" xr:uid="{00000000-0002-0000-0500-000001000000}">
          <x14:formula1>
            <xm:f>Drivers!$B$21:$B$25</xm:f>
          </x14:formula1>
          <xm:sqref>N2:N63</xm:sqref>
        </x14:dataValidation>
        <x14:dataValidation type="list" allowBlank="1" showInputMessage="1" showErrorMessage="1" xr:uid="{00000000-0002-0000-0500-000002000000}">
          <x14:formula1>
            <xm:f>Drivers!$B$26:$B$30</xm:f>
          </x14:formula1>
          <xm:sqref>O2:O63</xm:sqref>
        </x14:dataValidation>
        <x14:dataValidation type="list" allowBlank="1" showInputMessage="1" showErrorMessage="1" xr:uid="{00000000-0002-0000-0500-000003000000}">
          <x14:formula1>
            <xm:f>Drivers!$B$31:$B$35</xm:f>
          </x14:formula1>
          <xm:sqref>P2:P63</xm:sqref>
        </x14:dataValidation>
        <x14:dataValidation type="list" allowBlank="1" showInputMessage="1" showErrorMessage="1" xr:uid="{00000000-0002-0000-0500-000004000000}">
          <x14:formula1>
            <xm:f>References!$B$4:$B$10</xm:f>
          </x14:formula1>
          <xm:sqref>F2:F1048576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5"/>
  </sheetPr>
  <dimension ref="A1:S501"/>
  <sheetViews>
    <sheetView topLeftCell="D1" zoomScaleNormal="100" workbookViewId="0">
      <selection activeCell="D171" sqref="D171"/>
    </sheetView>
  </sheetViews>
  <sheetFormatPr defaultColWidth="0" defaultRowHeight="12.75"/>
  <cols>
    <col min="1" max="1" width="9.140625" style="99" customWidth="1"/>
    <col min="2" max="2" width="25.7109375" style="66" customWidth="1"/>
    <col min="3" max="3" width="10.7109375" style="66" customWidth="1"/>
    <col min="4" max="4" width="25.7109375" style="66" customWidth="1"/>
    <col min="5" max="5" width="10.7109375" style="66" customWidth="1"/>
    <col min="6" max="6" width="17.7109375" style="98" customWidth="1"/>
    <col min="7" max="7" width="57.140625" style="130" customWidth="1"/>
    <col min="8" max="8" width="70.140625" style="100" customWidth="1"/>
    <col min="9" max="11" width="15.5703125" style="101" customWidth="1"/>
    <col min="12" max="12" width="16.42578125" style="102" customWidth="1"/>
    <col min="13" max="13" width="15.5703125" style="102" customWidth="1"/>
    <col min="14" max="14" width="23" style="100" bestFit="1" customWidth="1"/>
    <col min="15" max="15" width="26.42578125" style="100" bestFit="1" customWidth="1"/>
    <col min="16" max="16" width="26.42578125" style="100" customWidth="1"/>
    <col min="17" max="17" width="63.5703125" style="100" customWidth="1"/>
    <col min="18" max="19" width="0" style="99" hidden="1" customWidth="1"/>
    <col min="20" max="16384" width="9.140625" style="99" hidden="1"/>
  </cols>
  <sheetData>
    <row r="1" spans="1:17" ht="50.1" customHeight="1">
      <c r="A1" s="42" t="s">
        <v>308</v>
      </c>
      <c r="B1" s="136" t="s">
        <v>110</v>
      </c>
      <c r="C1" s="43" t="s">
        <v>53</v>
      </c>
      <c r="D1" s="42" t="s">
        <v>309</v>
      </c>
      <c r="E1" s="42" t="s">
        <v>111</v>
      </c>
      <c r="F1" s="42" t="s">
        <v>310</v>
      </c>
      <c r="G1" s="56" t="s">
        <v>311</v>
      </c>
      <c r="H1" s="56" t="s">
        <v>112</v>
      </c>
      <c r="I1" s="56" t="s">
        <v>312</v>
      </c>
      <c r="J1" s="56" t="s">
        <v>313</v>
      </c>
      <c r="K1" s="56" t="s">
        <v>314</v>
      </c>
      <c r="L1" s="56" t="s">
        <v>315</v>
      </c>
      <c r="M1" s="56" t="s">
        <v>316</v>
      </c>
      <c r="N1" s="56" t="s">
        <v>317</v>
      </c>
      <c r="O1" s="56" t="s">
        <v>318</v>
      </c>
      <c r="P1" s="56" t="s">
        <v>319</v>
      </c>
      <c r="Q1" s="56" t="s">
        <v>320</v>
      </c>
    </row>
    <row r="2" spans="1:17" ht="43.5" customHeight="1">
      <c r="A2" s="138">
        <f t="shared" ref="A2:A38" si="0">COUNTIF(E:E,E2)</f>
        <v>16</v>
      </c>
      <c r="B2" s="135" t="str">
        <f>VLOOKUP(LEFT(F2,2),'L1 UC'!C:D,2,FALSE)</f>
        <v>Command &amp; Control</v>
      </c>
      <c r="C2" s="65" t="str">
        <f t="shared" ref="C2:C33" si="1">LEFT(E2,2)</f>
        <v>CC</v>
      </c>
      <c r="D2" s="64" t="str">
        <f>VLOOKUP(LEFT(F2,6),'L2 UC'!C:D,2,FALSE)</f>
        <v>Suspicious outbound network communication</v>
      </c>
      <c r="E2" s="64" t="str">
        <f t="shared" ref="E2:E33" si="2">LEFT(F2,6)</f>
        <v>CC-SNC</v>
      </c>
      <c r="F2" s="97" t="s">
        <v>321</v>
      </c>
      <c r="G2" s="132" t="s">
        <v>322</v>
      </c>
      <c r="H2" s="145" t="s">
        <v>323</v>
      </c>
      <c r="I2" s="37">
        <v>0</v>
      </c>
      <c r="J2" s="37">
        <v>0</v>
      </c>
      <c r="K2" s="37">
        <v>0</v>
      </c>
      <c r="L2" s="131">
        <f t="shared" ref="L2:L33" si="3">I2*J2*K2</f>
        <v>0</v>
      </c>
      <c r="M2" s="131">
        <f t="shared" ref="M2:M33" si="4">I2-L2</f>
        <v>0</v>
      </c>
      <c r="N2" s="133"/>
      <c r="O2" s="133"/>
      <c r="P2" s="133"/>
      <c r="Q2" s="133"/>
    </row>
    <row r="3" spans="1:17" ht="43.5" customHeight="1">
      <c r="A3" s="138">
        <f t="shared" si="0"/>
        <v>9</v>
      </c>
      <c r="B3" s="135" t="str">
        <f>VLOOKUP(LEFT(F3,2),'L1 UC'!C:D,2,FALSE)</f>
        <v>Actions on Objectives</v>
      </c>
      <c r="C3" s="65" t="str">
        <f t="shared" si="1"/>
        <v>AO</v>
      </c>
      <c r="D3" s="64" t="str">
        <f>VLOOKUP(LEFT(F3,6),'L2 UC'!C:D,2,FALSE)</f>
        <v>Data exfiltration</v>
      </c>
      <c r="E3" s="64" t="str">
        <f t="shared" si="2"/>
        <v>AO-EXF</v>
      </c>
      <c r="F3" s="97" t="s">
        <v>324</v>
      </c>
      <c r="G3" s="132" t="s">
        <v>325</v>
      </c>
      <c r="H3" s="145" t="s">
        <v>326</v>
      </c>
      <c r="I3" s="37">
        <v>0</v>
      </c>
      <c r="J3" s="37">
        <v>0</v>
      </c>
      <c r="K3" s="37">
        <v>0</v>
      </c>
      <c r="L3" s="131">
        <f t="shared" si="3"/>
        <v>0</v>
      </c>
      <c r="M3" s="131">
        <f t="shared" si="4"/>
        <v>0</v>
      </c>
      <c r="N3" s="133"/>
      <c r="O3" s="133"/>
      <c r="P3" s="133"/>
      <c r="Q3" s="133"/>
    </row>
    <row r="4" spans="1:17" ht="43.5" customHeight="1">
      <c r="A4" s="138">
        <f t="shared" si="0"/>
        <v>9</v>
      </c>
      <c r="B4" s="135" t="str">
        <f>VLOOKUP(LEFT(F4,2),'L1 UC'!C:D,2,FALSE)</f>
        <v>Actions on Objectives</v>
      </c>
      <c r="C4" s="65" t="str">
        <f t="shared" si="1"/>
        <v>AO</v>
      </c>
      <c r="D4" s="64" t="str">
        <f>VLOOKUP(LEFT(F4,6),'L2 UC'!C:D,2,FALSE)</f>
        <v>Credential theft</v>
      </c>
      <c r="E4" s="64" t="str">
        <f t="shared" si="2"/>
        <v>AO-CRE</v>
      </c>
      <c r="F4" s="97" t="s">
        <v>327</v>
      </c>
      <c r="G4" s="132" t="s">
        <v>328</v>
      </c>
      <c r="H4" s="144" t="s">
        <v>329</v>
      </c>
      <c r="I4" s="37">
        <v>0</v>
      </c>
      <c r="J4" s="37">
        <v>0</v>
      </c>
      <c r="K4" s="37">
        <v>0</v>
      </c>
      <c r="L4" s="131">
        <f t="shared" si="3"/>
        <v>0</v>
      </c>
      <c r="M4" s="131">
        <f t="shared" si="4"/>
        <v>0</v>
      </c>
      <c r="N4" s="133"/>
      <c r="O4" s="36"/>
      <c r="P4" s="133"/>
      <c r="Q4" s="133"/>
    </row>
    <row r="5" spans="1:17" ht="43.5" customHeight="1">
      <c r="A5" s="138">
        <f t="shared" si="0"/>
        <v>31</v>
      </c>
      <c r="B5" s="135" t="str">
        <f>VLOOKUP(LEFT(F5,2),'L1 UC'!C:D,2,FALSE)</f>
        <v>Actions on Objectives</v>
      </c>
      <c r="C5" s="65" t="str">
        <f t="shared" si="1"/>
        <v>AO</v>
      </c>
      <c r="D5" s="64" t="str">
        <f>VLOOKUP(LEFT(F5,6),'L2 UC'!C:D,2,FALSE)</f>
        <v>Installation of persistence mechanism</v>
      </c>
      <c r="E5" s="64" t="str">
        <f t="shared" si="2"/>
        <v>AO-PER</v>
      </c>
      <c r="F5" s="97" t="s">
        <v>330</v>
      </c>
      <c r="G5" s="132" t="s">
        <v>331</v>
      </c>
      <c r="H5" s="144" t="s">
        <v>332</v>
      </c>
      <c r="I5" s="37">
        <v>0</v>
      </c>
      <c r="J5" s="37">
        <v>0</v>
      </c>
      <c r="K5" s="37">
        <v>0</v>
      </c>
      <c r="L5" s="131">
        <f t="shared" si="3"/>
        <v>0</v>
      </c>
      <c r="M5" s="131">
        <f t="shared" si="4"/>
        <v>0</v>
      </c>
      <c r="N5" s="133"/>
      <c r="O5" s="36"/>
      <c r="P5" s="133"/>
      <c r="Q5" s="133"/>
    </row>
    <row r="6" spans="1:17" ht="43.5" customHeight="1">
      <c r="A6" s="138">
        <f t="shared" si="0"/>
        <v>10</v>
      </c>
      <c r="B6" s="135" t="str">
        <f>VLOOKUP(LEFT(F6,2),'L1 UC'!C:D,2,FALSE)</f>
        <v>Actions on Objectives</v>
      </c>
      <c r="C6" s="65" t="str">
        <f t="shared" si="1"/>
        <v>AO</v>
      </c>
      <c r="D6" s="64" t="str">
        <f>VLOOKUP(LEFT(F6,6),'L2 UC'!C:D,2,FALSE)</f>
        <v>Data collection</v>
      </c>
      <c r="E6" s="64" t="str">
        <f t="shared" si="2"/>
        <v>AO-COL</v>
      </c>
      <c r="F6" s="97" t="s">
        <v>333</v>
      </c>
      <c r="G6" s="132" t="s">
        <v>334</v>
      </c>
      <c r="H6" s="145" t="s">
        <v>335</v>
      </c>
      <c r="I6" s="37">
        <v>0</v>
      </c>
      <c r="J6" s="37">
        <v>0</v>
      </c>
      <c r="K6" s="37">
        <v>0</v>
      </c>
      <c r="L6" s="131">
        <f t="shared" si="3"/>
        <v>0</v>
      </c>
      <c r="M6" s="131">
        <f t="shared" si="4"/>
        <v>0</v>
      </c>
      <c r="N6" s="133"/>
      <c r="O6" s="133"/>
      <c r="P6" s="133"/>
      <c r="Q6" s="133"/>
    </row>
    <row r="7" spans="1:17" ht="43.5" customHeight="1">
      <c r="A7" s="138">
        <f t="shared" si="0"/>
        <v>20</v>
      </c>
      <c r="B7" s="135" t="str">
        <f>VLOOKUP(LEFT(F7,2),'L1 UC'!C:D,2,FALSE)</f>
        <v>Actions on Objectives</v>
      </c>
      <c r="C7" s="65" t="str">
        <f t="shared" si="1"/>
        <v>AO</v>
      </c>
      <c r="D7" s="64" t="str">
        <f>VLOOKUP(LEFT(F7,6),'L2 UC'!C:D,2,FALSE)</f>
        <v>Detection evasion techniques</v>
      </c>
      <c r="E7" s="64" t="str">
        <f t="shared" si="2"/>
        <v>AO-EVA</v>
      </c>
      <c r="F7" s="97" t="s">
        <v>336</v>
      </c>
      <c r="G7" s="132" t="s">
        <v>337</v>
      </c>
      <c r="H7" s="144" t="s">
        <v>338</v>
      </c>
      <c r="I7" s="37">
        <v>0</v>
      </c>
      <c r="J7" s="37">
        <v>0</v>
      </c>
      <c r="K7" s="37">
        <v>0</v>
      </c>
      <c r="L7" s="131">
        <f t="shared" si="3"/>
        <v>0</v>
      </c>
      <c r="M7" s="131">
        <f t="shared" si="4"/>
        <v>0</v>
      </c>
      <c r="N7" s="133"/>
      <c r="O7" s="36"/>
      <c r="P7" s="133"/>
      <c r="Q7" s="133"/>
    </row>
    <row r="8" spans="1:17" ht="43.5" customHeight="1">
      <c r="A8" s="138">
        <f t="shared" si="0"/>
        <v>17</v>
      </c>
      <c r="B8" s="135" t="str">
        <f>VLOOKUP(LEFT(F8,2),'L1 UC'!C:D,2,FALSE)</f>
        <v>Actions on Objectives</v>
      </c>
      <c r="C8" s="65" t="str">
        <f t="shared" si="1"/>
        <v>AO</v>
      </c>
      <c r="D8" s="64" t="str">
        <f>VLOOKUP(LEFT(F8,6),'L2 UC'!C:D,2,FALSE)</f>
        <v>Internal reconnaissance</v>
      </c>
      <c r="E8" s="64" t="str">
        <f t="shared" si="2"/>
        <v>AO-REC</v>
      </c>
      <c r="F8" s="97" t="s">
        <v>339</v>
      </c>
      <c r="G8" s="132" t="s">
        <v>340</v>
      </c>
      <c r="H8" s="144" t="s">
        <v>341</v>
      </c>
      <c r="I8" s="37">
        <v>0</v>
      </c>
      <c r="J8" s="37">
        <v>0</v>
      </c>
      <c r="K8" s="37">
        <v>0</v>
      </c>
      <c r="L8" s="131">
        <f t="shared" si="3"/>
        <v>0</v>
      </c>
      <c r="M8" s="131">
        <f t="shared" si="4"/>
        <v>0</v>
      </c>
      <c r="N8" s="133"/>
      <c r="O8" s="36"/>
      <c r="P8" s="133"/>
      <c r="Q8" s="134"/>
    </row>
    <row r="9" spans="1:17" ht="43.5" customHeight="1">
      <c r="A9" s="138">
        <f t="shared" si="0"/>
        <v>16</v>
      </c>
      <c r="B9" s="135" t="str">
        <f>VLOOKUP(LEFT(F9,2),'L1 UC'!C:D,2,FALSE)</f>
        <v>Command &amp; Control</v>
      </c>
      <c r="C9" s="65" t="str">
        <f t="shared" si="1"/>
        <v>CC</v>
      </c>
      <c r="D9" s="64" t="str">
        <f>VLOOKUP(LEFT(F9,6),'L2 UC'!C:D,2,FALSE)</f>
        <v>Suspicious outbound network communication</v>
      </c>
      <c r="E9" s="64" t="str">
        <f t="shared" si="2"/>
        <v>CC-SNC</v>
      </c>
      <c r="F9" s="97" t="s">
        <v>342</v>
      </c>
      <c r="G9" s="132" t="s">
        <v>343</v>
      </c>
      <c r="H9" s="145" t="s">
        <v>344</v>
      </c>
      <c r="I9" s="37">
        <v>0</v>
      </c>
      <c r="J9" s="37">
        <v>0</v>
      </c>
      <c r="K9" s="37">
        <v>0</v>
      </c>
      <c r="L9" s="131">
        <f t="shared" si="3"/>
        <v>0</v>
      </c>
      <c r="M9" s="131">
        <f t="shared" si="4"/>
        <v>0</v>
      </c>
      <c r="N9" s="133"/>
      <c r="O9" s="133"/>
      <c r="P9" s="133"/>
      <c r="Q9" s="133"/>
    </row>
    <row r="10" spans="1:17" ht="43.5" customHeight="1">
      <c r="A10" s="138">
        <f t="shared" si="0"/>
        <v>20</v>
      </c>
      <c r="B10" s="135" t="str">
        <f>VLOOKUP(LEFT(F10,2),'L1 UC'!C:D,2,FALSE)</f>
        <v>Actions on Objectives</v>
      </c>
      <c r="C10" s="65" t="str">
        <f t="shared" si="1"/>
        <v>AO</v>
      </c>
      <c r="D10" s="64" t="str">
        <f>VLOOKUP(LEFT(F10,6),'L2 UC'!C:D,2,FALSE)</f>
        <v>Detection evasion techniques</v>
      </c>
      <c r="E10" s="64" t="str">
        <f t="shared" si="2"/>
        <v>AO-EVA</v>
      </c>
      <c r="F10" s="97" t="s">
        <v>345</v>
      </c>
      <c r="G10" s="132" t="s">
        <v>346</v>
      </c>
      <c r="H10" s="144" t="s">
        <v>347</v>
      </c>
      <c r="I10" s="37">
        <v>0</v>
      </c>
      <c r="J10" s="37">
        <v>0</v>
      </c>
      <c r="K10" s="37">
        <v>0</v>
      </c>
      <c r="L10" s="131">
        <f t="shared" si="3"/>
        <v>0</v>
      </c>
      <c r="M10" s="131">
        <f t="shared" si="4"/>
        <v>0</v>
      </c>
      <c r="N10" s="133"/>
      <c r="O10" s="36"/>
      <c r="P10" s="133"/>
      <c r="Q10" s="133"/>
    </row>
    <row r="11" spans="1:17" ht="43.5" customHeight="1">
      <c r="A11" s="138">
        <f t="shared" si="0"/>
        <v>17</v>
      </c>
      <c r="B11" s="135" t="str">
        <f>VLOOKUP(LEFT(F11,2),'L1 UC'!C:D,2,FALSE)</f>
        <v>Actions on Objectives</v>
      </c>
      <c r="C11" s="65" t="str">
        <f t="shared" si="1"/>
        <v>AO</v>
      </c>
      <c r="D11" s="64" t="str">
        <f>VLOOKUP(LEFT(F11,6),'L2 UC'!C:D,2,FALSE)</f>
        <v>Internal reconnaissance</v>
      </c>
      <c r="E11" s="64" t="str">
        <f t="shared" si="2"/>
        <v>AO-REC</v>
      </c>
      <c r="F11" s="97" t="s">
        <v>348</v>
      </c>
      <c r="G11" s="132" t="s">
        <v>349</v>
      </c>
      <c r="H11" s="144" t="s">
        <v>350</v>
      </c>
      <c r="I11" s="37">
        <v>0</v>
      </c>
      <c r="J11" s="37">
        <v>0</v>
      </c>
      <c r="K11" s="37">
        <v>0</v>
      </c>
      <c r="L11" s="131">
        <f t="shared" si="3"/>
        <v>0</v>
      </c>
      <c r="M11" s="131">
        <f t="shared" si="4"/>
        <v>0</v>
      </c>
      <c r="N11" s="133"/>
      <c r="O11" s="36"/>
      <c r="P11" s="133"/>
      <c r="Q11" s="133"/>
    </row>
    <row r="12" spans="1:17" ht="43.5" customHeight="1">
      <c r="A12" s="138">
        <f t="shared" si="0"/>
        <v>9</v>
      </c>
      <c r="B12" s="135" t="str">
        <f>VLOOKUP(LEFT(F12,2),'L1 UC'!C:D,2,FALSE)</f>
        <v>Actions on Objectives</v>
      </c>
      <c r="C12" s="65" t="str">
        <f t="shared" si="1"/>
        <v>AO</v>
      </c>
      <c r="D12" s="64" t="str">
        <f>VLOOKUP(LEFT(F12,6),'L2 UC'!C:D,2,FALSE)</f>
        <v>Data exfiltration</v>
      </c>
      <c r="E12" s="64" t="str">
        <f t="shared" si="2"/>
        <v>AO-EXF</v>
      </c>
      <c r="F12" s="97" t="s">
        <v>351</v>
      </c>
      <c r="G12" s="132" t="s">
        <v>352</v>
      </c>
      <c r="H12" s="145" t="s">
        <v>353</v>
      </c>
      <c r="I12" s="37">
        <v>0</v>
      </c>
      <c r="J12" s="37">
        <v>0</v>
      </c>
      <c r="K12" s="37">
        <v>0</v>
      </c>
      <c r="L12" s="131">
        <f t="shared" si="3"/>
        <v>0</v>
      </c>
      <c r="M12" s="131">
        <f t="shared" si="4"/>
        <v>0</v>
      </c>
      <c r="N12" s="133"/>
      <c r="O12" s="133"/>
      <c r="P12" s="133"/>
      <c r="Q12" s="133"/>
    </row>
    <row r="13" spans="1:17" ht="43.5" customHeight="1">
      <c r="A13" s="138">
        <f t="shared" si="0"/>
        <v>17</v>
      </c>
      <c r="B13" s="135" t="str">
        <f>VLOOKUP(LEFT(F13,2),'L1 UC'!C:D,2,FALSE)</f>
        <v>Actions on Objectives</v>
      </c>
      <c r="C13" s="65" t="str">
        <f t="shared" si="1"/>
        <v>AO</v>
      </c>
      <c r="D13" s="64" t="str">
        <f>VLOOKUP(LEFT(F13,6),'L2 UC'!C:D,2,FALSE)</f>
        <v>Internal reconnaissance</v>
      </c>
      <c r="E13" s="64" t="str">
        <f t="shared" si="2"/>
        <v>AO-REC</v>
      </c>
      <c r="F13" s="97" t="s">
        <v>354</v>
      </c>
      <c r="G13" s="132" t="s">
        <v>355</v>
      </c>
      <c r="H13" s="144" t="s">
        <v>356</v>
      </c>
      <c r="I13" s="37">
        <v>0</v>
      </c>
      <c r="J13" s="37">
        <v>0</v>
      </c>
      <c r="K13" s="37">
        <v>0</v>
      </c>
      <c r="L13" s="131">
        <f t="shared" si="3"/>
        <v>0</v>
      </c>
      <c r="M13" s="131">
        <f t="shared" si="4"/>
        <v>0</v>
      </c>
      <c r="N13" s="133"/>
      <c r="O13" s="36"/>
      <c r="P13" s="133"/>
      <c r="Q13" s="133"/>
    </row>
    <row r="14" spans="1:17" ht="43.5" customHeight="1">
      <c r="A14" s="138">
        <f t="shared" si="0"/>
        <v>31</v>
      </c>
      <c r="B14" s="135" t="str">
        <f>VLOOKUP(LEFT(F14,2),'L1 UC'!C:D,2,FALSE)</f>
        <v>Actions on Objectives</v>
      </c>
      <c r="C14" s="65" t="str">
        <f t="shared" si="1"/>
        <v>AO</v>
      </c>
      <c r="D14" s="64" t="str">
        <f>VLOOKUP(LEFT(F14,6),'L2 UC'!C:D,2,FALSE)</f>
        <v>Installation of persistence mechanism</v>
      </c>
      <c r="E14" s="64" t="str">
        <f t="shared" si="2"/>
        <v>AO-PER</v>
      </c>
      <c r="F14" s="97" t="s">
        <v>357</v>
      </c>
      <c r="G14" s="132" t="s">
        <v>358</v>
      </c>
      <c r="H14" s="144" t="s">
        <v>359</v>
      </c>
      <c r="I14" s="37">
        <v>0</v>
      </c>
      <c r="J14" s="38">
        <v>0</v>
      </c>
      <c r="K14" s="38">
        <v>0</v>
      </c>
      <c r="L14" s="131">
        <f t="shared" si="3"/>
        <v>0</v>
      </c>
      <c r="M14" s="131">
        <f t="shared" si="4"/>
        <v>0</v>
      </c>
      <c r="N14" s="36"/>
      <c r="O14" s="36"/>
      <c r="P14" s="36"/>
      <c r="Q14" s="36"/>
    </row>
    <row r="15" spans="1:17" ht="43.5" customHeight="1">
      <c r="A15" s="138">
        <f t="shared" si="0"/>
        <v>20</v>
      </c>
      <c r="B15" s="135" t="str">
        <f>VLOOKUP(LEFT(F15,2),'L1 UC'!C:D,2,FALSE)</f>
        <v>Actions on Objectives</v>
      </c>
      <c r="C15" s="65" t="str">
        <f t="shared" si="1"/>
        <v>AO</v>
      </c>
      <c r="D15" s="64" t="str">
        <f>VLOOKUP(LEFT(F15,6),'L2 UC'!C:D,2,FALSE)</f>
        <v>Detection evasion techniques</v>
      </c>
      <c r="E15" s="64" t="str">
        <f t="shared" si="2"/>
        <v>AO-EVA</v>
      </c>
      <c r="F15" s="97" t="s">
        <v>360</v>
      </c>
      <c r="G15" s="132" t="s">
        <v>361</v>
      </c>
      <c r="H15" s="144" t="s">
        <v>362</v>
      </c>
      <c r="I15" s="37">
        <v>0</v>
      </c>
      <c r="J15" s="37">
        <v>0</v>
      </c>
      <c r="K15" s="37">
        <v>0</v>
      </c>
      <c r="L15" s="131">
        <f t="shared" si="3"/>
        <v>0</v>
      </c>
      <c r="M15" s="131">
        <f t="shared" si="4"/>
        <v>0</v>
      </c>
      <c r="N15" s="133"/>
      <c r="O15" s="36"/>
      <c r="P15" s="133"/>
      <c r="Q15" s="133"/>
    </row>
    <row r="16" spans="1:17" ht="43.5" customHeight="1">
      <c r="A16" s="138">
        <f t="shared" si="0"/>
        <v>31</v>
      </c>
      <c r="B16" s="137" t="str">
        <f>VLOOKUP(LEFT(F16,2),'L1 UC'!C:D,2,FALSE)</f>
        <v>Actions on Objectives</v>
      </c>
      <c r="C16" s="65" t="str">
        <f t="shared" si="1"/>
        <v>AO</v>
      </c>
      <c r="D16" s="64" t="str">
        <f>VLOOKUP(LEFT(F16,6),'L2 UC'!C:D,2,FALSE)</f>
        <v>Installation of persistence mechanism</v>
      </c>
      <c r="E16" s="64" t="str">
        <f t="shared" si="2"/>
        <v>AO-PER</v>
      </c>
      <c r="F16" s="97" t="s">
        <v>363</v>
      </c>
      <c r="G16" s="132" t="s">
        <v>364</v>
      </c>
      <c r="H16" s="144" t="s">
        <v>365</v>
      </c>
      <c r="I16" s="37">
        <v>0</v>
      </c>
      <c r="J16" s="37">
        <v>0</v>
      </c>
      <c r="K16" s="37">
        <v>0</v>
      </c>
      <c r="L16" s="131">
        <f t="shared" si="3"/>
        <v>0</v>
      </c>
      <c r="M16" s="131">
        <f t="shared" si="4"/>
        <v>0</v>
      </c>
      <c r="N16" s="36"/>
      <c r="O16" s="36"/>
      <c r="P16" s="36"/>
      <c r="Q16" s="37"/>
    </row>
    <row r="17" spans="1:17" ht="43.5" customHeight="1">
      <c r="A17" s="138">
        <f t="shared" si="0"/>
        <v>17</v>
      </c>
      <c r="B17" s="135" t="str">
        <f>VLOOKUP(LEFT(F17,2),'L1 UC'!C:D,2,FALSE)</f>
        <v>Actions on Objectives</v>
      </c>
      <c r="C17" s="65" t="str">
        <f t="shared" si="1"/>
        <v>AO</v>
      </c>
      <c r="D17" s="64" t="str">
        <f>VLOOKUP(LEFT(F17,6),'L2 UC'!C:D,2,FALSE)</f>
        <v>Internal reconnaissance</v>
      </c>
      <c r="E17" s="64" t="str">
        <f t="shared" si="2"/>
        <v>AO-REC</v>
      </c>
      <c r="F17" s="97" t="s">
        <v>366</v>
      </c>
      <c r="G17" s="132" t="s">
        <v>367</v>
      </c>
      <c r="H17" s="144" t="s">
        <v>368</v>
      </c>
      <c r="I17" s="37">
        <v>0</v>
      </c>
      <c r="J17" s="37">
        <v>0</v>
      </c>
      <c r="K17" s="37">
        <v>0</v>
      </c>
      <c r="L17" s="131">
        <f t="shared" si="3"/>
        <v>0</v>
      </c>
      <c r="M17" s="131">
        <f t="shared" si="4"/>
        <v>0</v>
      </c>
      <c r="N17" s="133"/>
      <c r="O17" s="36"/>
      <c r="P17" s="133"/>
      <c r="Q17" s="133"/>
    </row>
    <row r="18" spans="1:17" ht="43.5" customHeight="1">
      <c r="A18" s="138">
        <f t="shared" si="0"/>
        <v>15</v>
      </c>
      <c r="B18" s="135" t="str">
        <f>VLOOKUP(LEFT(F18,2),'L1 UC'!C:D,2,FALSE)</f>
        <v>Exploitation</v>
      </c>
      <c r="C18" s="65" t="str">
        <f t="shared" si="1"/>
        <v>EX</v>
      </c>
      <c r="D18" s="64" t="str">
        <f>VLOOKUP(LEFT(F18,6),'L2 UC'!C:D,2,FALSE)</f>
        <v>Application whitelist evasion attempt</v>
      </c>
      <c r="E18" s="64" t="str">
        <f t="shared" si="2"/>
        <v>EX-AWE</v>
      </c>
      <c r="F18" s="97" t="s">
        <v>369</v>
      </c>
      <c r="G18" s="132" t="s">
        <v>370</v>
      </c>
      <c r="H18" s="144" t="s">
        <v>371</v>
      </c>
      <c r="I18" s="37">
        <v>0</v>
      </c>
      <c r="J18" s="37">
        <v>0</v>
      </c>
      <c r="K18" s="37">
        <v>0</v>
      </c>
      <c r="L18" s="131">
        <f t="shared" si="3"/>
        <v>0</v>
      </c>
      <c r="M18" s="131">
        <f t="shared" si="4"/>
        <v>0</v>
      </c>
      <c r="N18" s="133"/>
      <c r="O18" s="36"/>
      <c r="P18" s="133"/>
      <c r="Q18" s="134"/>
    </row>
    <row r="19" spans="1:17" ht="43.5" customHeight="1">
      <c r="A19" s="138">
        <f t="shared" si="0"/>
        <v>17</v>
      </c>
      <c r="B19" s="135" t="str">
        <f>VLOOKUP(LEFT(F19,2),'L1 UC'!C:D,2,FALSE)</f>
        <v>Actions on Objectives</v>
      </c>
      <c r="C19" s="65" t="str">
        <f t="shared" si="1"/>
        <v>AO</v>
      </c>
      <c r="D19" s="64" t="str">
        <f>VLOOKUP(LEFT(F19,6),'L2 UC'!C:D,2,FALSE)</f>
        <v>Internal reconnaissance</v>
      </c>
      <c r="E19" s="64" t="str">
        <f t="shared" si="2"/>
        <v>AO-REC</v>
      </c>
      <c r="F19" s="97" t="s">
        <v>372</v>
      </c>
      <c r="G19" s="132" t="s">
        <v>373</v>
      </c>
      <c r="H19" s="144" t="s">
        <v>374</v>
      </c>
      <c r="I19" s="37">
        <v>0</v>
      </c>
      <c r="J19" s="37">
        <v>0</v>
      </c>
      <c r="K19" s="37">
        <v>0</v>
      </c>
      <c r="L19" s="131">
        <f t="shared" si="3"/>
        <v>0</v>
      </c>
      <c r="M19" s="131">
        <f t="shared" si="4"/>
        <v>0</v>
      </c>
      <c r="N19" s="133"/>
      <c r="O19" s="36"/>
      <c r="P19" s="133"/>
      <c r="Q19" s="133"/>
    </row>
    <row r="20" spans="1:17" ht="43.5" customHeight="1">
      <c r="A20" s="138">
        <f t="shared" si="0"/>
        <v>31</v>
      </c>
      <c r="B20" s="135" t="str">
        <f>VLOOKUP(LEFT(F20,2),'L1 UC'!C:D,2,FALSE)</f>
        <v>Actions on Objectives</v>
      </c>
      <c r="C20" s="65" t="str">
        <f t="shared" si="1"/>
        <v>AO</v>
      </c>
      <c r="D20" s="64" t="str">
        <f>VLOOKUP(LEFT(F20,6),'L2 UC'!C:D,2,FALSE)</f>
        <v>Installation of persistence mechanism</v>
      </c>
      <c r="E20" s="64" t="str">
        <f t="shared" si="2"/>
        <v>AO-PER</v>
      </c>
      <c r="F20" s="97" t="s">
        <v>375</v>
      </c>
      <c r="G20" s="132" t="s">
        <v>376</v>
      </c>
      <c r="H20" s="144" t="s">
        <v>377</v>
      </c>
      <c r="I20" s="37">
        <v>0</v>
      </c>
      <c r="J20" s="37">
        <v>0</v>
      </c>
      <c r="K20" s="37">
        <v>0</v>
      </c>
      <c r="L20" s="131">
        <f t="shared" si="3"/>
        <v>0</v>
      </c>
      <c r="M20" s="131">
        <f t="shared" si="4"/>
        <v>0</v>
      </c>
      <c r="N20" s="133"/>
      <c r="O20" s="36"/>
      <c r="P20" s="133"/>
      <c r="Q20" s="133"/>
    </row>
    <row r="21" spans="1:17" ht="43.5" customHeight="1">
      <c r="A21" s="138">
        <f t="shared" si="0"/>
        <v>9</v>
      </c>
      <c r="B21" s="135" t="str">
        <f>VLOOKUP(LEFT(F21,2),'L1 UC'!C:D,2,FALSE)</f>
        <v>Actions on Objectives</v>
      </c>
      <c r="C21" s="65" t="str">
        <f t="shared" si="1"/>
        <v>AO</v>
      </c>
      <c r="D21" s="64" t="str">
        <f>VLOOKUP(LEFT(F21,6),'L2 UC'!C:D,2,FALSE)</f>
        <v>Data exfiltration</v>
      </c>
      <c r="E21" s="64" t="str">
        <f t="shared" si="2"/>
        <v>AO-EXF</v>
      </c>
      <c r="F21" s="97" t="s">
        <v>378</v>
      </c>
      <c r="G21" s="132" t="s">
        <v>379</v>
      </c>
      <c r="H21" s="145" t="s">
        <v>380</v>
      </c>
      <c r="I21" s="37">
        <v>0</v>
      </c>
      <c r="J21" s="37">
        <v>0</v>
      </c>
      <c r="K21" s="37">
        <v>0</v>
      </c>
      <c r="L21" s="131">
        <f t="shared" si="3"/>
        <v>0</v>
      </c>
      <c r="M21" s="131">
        <f t="shared" si="4"/>
        <v>0</v>
      </c>
      <c r="N21" s="133"/>
      <c r="O21" s="133"/>
      <c r="P21" s="133"/>
      <c r="Q21" s="133"/>
    </row>
    <row r="22" spans="1:17" ht="43.5" customHeight="1">
      <c r="A22" s="138">
        <f t="shared" si="0"/>
        <v>12</v>
      </c>
      <c r="B22" s="135" t="str">
        <f>VLOOKUP(LEFT(F22,2),'L1 UC'!C:D,2,FALSE)</f>
        <v>Actions on Objectives</v>
      </c>
      <c r="C22" s="65" t="str">
        <f t="shared" si="1"/>
        <v>AO</v>
      </c>
      <c r="D22" s="64" t="str">
        <f>VLOOKUP(LEFT(F22,6),'L2 UC'!C:D,2,FALSE)</f>
        <v>Lateral movement</v>
      </c>
      <c r="E22" s="64" t="str">
        <f t="shared" si="2"/>
        <v>AO-LAT</v>
      </c>
      <c r="F22" s="97" t="s">
        <v>381</v>
      </c>
      <c r="G22" s="132" t="s">
        <v>382</v>
      </c>
      <c r="H22" s="144" t="s">
        <v>383</v>
      </c>
      <c r="I22" s="37">
        <v>0</v>
      </c>
      <c r="J22" s="37">
        <v>0</v>
      </c>
      <c r="K22" s="37">
        <v>0</v>
      </c>
      <c r="L22" s="131">
        <f t="shared" si="3"/>
        <v>0</v>
      </c>
      <c r="M22" s="131">
        <f t="shared" si="4"/>
        <v>0</v>
      </c>
      <c r="N22" s="133"/>
      <c r="O22" s="36"/>
      <c r="P22" s="133"/>
      <c r="Q22" s="133"/>
    </row>
    <row r="23" spans="1:17" ht="43.5" customHeight="1">
      <c r="A23" s="138">
        <f t="shared" si="0"/>
        <v>9</v>
      </c>
      <c r="B23" s="135" t="str">
        <f>VLOOKUP(LEFT(F23,2),'L1 UC'!C:D,2,FALSE)</f>
        <v>Actions on Objectives</v>
      </c>
      <c r="C23" s="65" t="str">
        <f t="shared" si="1"/>
        <v>AO</v>
      </c>
      <c r="D23" s="64" t="str">
        <f>VLOOKUP(LEFT(F23,6),'L2 UC'!C:D,2,FALSE)</f>
        <v>Data exfiltration</v>
      </c>
      <c r="E23" s="64" t="str">
        <f t="shared" si="2"/>
        <v>AO-EXF</v>
      </c>
      <c r="F23" s="97" t="s">
        <v>384</v>
      </c>
      <c r="G23" s="132" t="s">
        <v>385</v>
      </c>
      <c r="H23" s="145" t="s">
        <v>386</v>
      </c>
      <c r="I23" s="37">
        <v>0</v>
      </c>
      <c r="J23" s="37">
        <v>0</v>
      </c>
      <c r="K23" s="37">
        <v>0</v>
      </c>
      <c r="L23" s="131">
        <f t="shared" si="3"/>
        <v>0</v>
      </c>
      <c r="M23" s="131">
        <f t="shared" si="4"/>
        <v>0</v>
      </c>
      <c r="N23" s="133"/>
      <c r="O23" s="133"/>
      <c r="P23" s="133"/>
      <c r="Q23" s="133"/>
    </row>
    <row r="24" spans="1:17" ht="43.5" customHeight="1">
      <c r="A24" s="138">
        <f t="shared" si="0"/>
        <v>31</v>
      </c>
      <c r="B24" s="135" t="str">
        <f>VLOOKUP(LEFT(F24,2),'L1 UC'!C:D,2,FALSE)</f>
        <v>Actions on Objectives</v>
      </c>
      <c r="C24" s="65" t="str">
        <f t="shared" si="1"/>
        <v>AO</v>
      </c>
      <c r="D24" s="64" t="str">
        <f>VLOOKUP(LEFT(F24,6),'L2 UC'!C:D,2,FALSE)</f>
        <v>Installation of persistence mechanism</v>
      </c>
      <c r="E24" s="64" t="str">
        <f t="shared" si="2"/>
        <v>AO-PER</v>
      </c>
      <c r="F24" s="97" t="s">
        <v>387</v>
      </c>
      <c r="G24" s="132" t="s">
        <v>388</v>
      </c>
      <c r="H24" s="144" t="s">
        <v>389</v>
      </c>
      <c r="I24" s="37">
        <v>0</v>
      </c>
      <c r="J24" s="37">
        <v>0</v>
      </c>
      <c r="K24" s="37">
        <v>0</v>
      </c>
      <c r="L24" s="131">
        <f t="shared" si="3"/>
        <v>0</v>
      </c>
      <c r="M24" s="131">
        <f t="shared" si="4"/>
        <v>0</v>
      </c>
      <c r="N24" s="36"/>
      <c r="O24" s="36"/>
      <c r="P24" s="36"/>
      <c r="Q24" s="36"/>
    </row>
    <row r="25" spans="1:17" ht="43.5" customHeight="1">
      <c r="A25" s="138">
        <f t="shared" si="0"/>
        <v>16</v>
      </c>
      <c r="B25" s="135" t="str">
        <f>VLOOKUP(LEFT(F25,2),'L1 UC'!C:D,2,FALSE)</f>
        <v>Command &amp; Control</v>
      </c>
      <c r="C25" s="65" t="str">
        <f t="shared" si="1"/>
        <v>CC</v>
      </c>
      <c r="D25" s="64" t="str">
        <f>VLOOKUP(LEFT(F25,6),'L2 UC'!C:D,2,FALSE)</f>
        <v>Suspicious outbound network communication</v>
      </c>
      <c r="E25" s="64" t="str">
        <f t="shared" si="2"/>
        <v>CC-SNC</v>
      </c>
      <c r="F25" s="97" t="s">
        <v>390</v>
      </c>
      <c r="G25" s="132" t="s">
        <v>391</v>
      </c>
      <c r="H25" s="145" t="s">
        <v>392</v>
      </c>
      <c r="I25" s="37">
        <v>0</v>
      </c>
      <c r="J25" s="37">
        <v>0</v>
      </c>
      <c r="K25" s="37">
        <v>0</v>
      </c>
      <c r="L25" s="131">
        <f t="shared" si="3"/>
        <v>0</v>
      </c>
      <c r="M25" s="131">
        <f t="shared" si="4"/>
        <v>0</v>
      </c>
      <c r="N25" s="133"/>
      <c r="O25" s="133"/>
      <c r="P25" s="133"/>
      <c r="Q25" s="133"/>
    </row>
    <row r="26" spans="1:17" ht="43.5" customHeight="1">
      <c r="A26" s="138">
        <f t="shared" si="0"/>
        <v>10</v>
      </c>
      <c r="B26" s="135" t="str">
        <f>VLOOKUP(LEFT(F26,2),'L1 UC'!C:D,2,FALSE)</f>
        <v>Actions on Objectives</v>
      </c>
      <c r="C26" s="65" t="str">
        <f t="shared" si="1"/>
        <v>AO</v>
      </c>
      <c r="D26" s="64" t="str">
        <f>VLOOKUP(LEFT(F26,6),'L2 UC'!C:D,2,FALSE)</f>
        <v>Data collection</v>
      </c>
      <c r="E26" s="64" t="str">
        <f t="shared" si="2"/>
        <v>AO-COL</v>
      </c>
      <c r="F26" s="97" t="s">
        <v>393</v>
      </c>
      <c r="G26" s="132" t="s">
        <v>394</v>
      </c>
      <c r="H26" s="145" t="s">
        <v>395</v>
      </c>
      <c r="I26" s="37">
        <v>0</v>
      </c>
      <c r="J26" s="37">
        <v>0</v>
      </c>
      <c r="K26" s="37">
        <v>0</v>
      </c>
      <c r="L26" s="131">
        <f t="shared" si="3"/>
        <v>0</v>
      </c>
      <c r="M26" s="131">
        <f t="shared" si="4"/>
        <v>0</v>
      </c>
      <c r="N26" s="133"/>
      <c r="O26" s="133"/>
      <c r="P26" s="133"/>
      <c r="Q26" s="133"/>
    </row>
    <row r="27" spans="1:17" ht="43.5" customHeight="1">
      <c r="A27" s="138">
        <f t="shared" si="0"/>
        <v>16</v>
      </c>
      <c r="B27" s="135" t="str">
        <f>VLOOKUP(LEFT(F27,2),'L1 UC'!C:D,2,FALSE)</f>
        <v>Command &amp; Control</v>
      </c>
      <c r="C27" s="65" t="str">
        <f t="shared" si="1"/>
        <v>CC</v>
      </c>
      <c r="D27" s="64" t="str">
        <f>VLOOKUP(LEFT(F27,6),'L2 UC'!C:D,2,FALSE)</f>
        <v>Suspicious outbound network communication</v>
      </c>
      <c r="E27" s="64" t="str">
        <f t="shared" si="2"/>
        <v>CC-SNC</v>
      </c>
      <c r="F27" s="97" t="s">
        <v>396</v>
      </c>
      <c r="G27" s="132" t="s">
        <v>397</v>
      </c>
      <c r="H27" s="145" t="s">
        <v>398</v>
      </c>
      <c r="I27" s="37">
        <v>0</v>
      </c>
      <c r="J27" s="37">
        <v>0</v>
      </c>
      <c r="K27" s="37">
        <v>0</v>
      </c>
      <c r="L27" s="131">
        <f t="shared" si="3"/>
        <v>0</v>
      </c>
      <c r="M27" s="131">
        <f t="shared" si="4"/>
        <v>0</v>
      </c>
      <c r="N27" s="133"/>
      <c r="O27" s="133"/>
      <c r="P27" s="133"/>
      <c r="Q27" s="133"/>
    </row>
    <row r="28" spans="1:17" ht="43.5" customHeight="1">
      <c r="A28" s="138">
        <f t="shared" si="0"/>
        <v>3</v>
      </c>
      <c r="B28" s="135" t="str">
        <f>VLOOKUP(LEFT(F28,2),'L1 UC'!C:D,2,FALSE)</f>
        <v>Actions on Objectives</v>
      </c>
      <c r="C28" s="65" t="str">
        <f t="shared" si="1"/>
        <v>AO</v>
      </c>
      <c r="D28" s="64" t="str">
        <f>VLOOKUP(LEFT(F28,6),'L2 UC'!C:D,2,FALSE)</f>
        <v>File corruption, encryption and unauthorized access</v>
      </c>
      <c r="E28" s="64" t="str">
        <f t="shared" si="2"/>
        <v>AO-FIL</v>
      </c>
      <c r="F28" s="97" t="s">
        <v>399</v>
      </c>
      <c r="G28" s="132" t="s">
        <v>400</v>
      </c>
      <c r="H28" s="144" t="s">
        <v>401</v>
      </c>
      <c r="I28" s="37">
        <v>0</v>
      </c>
      <c r="J28" s="37">
        <v>0</v>
      </c>
      <c r="K28" s="37">
        <v>0</v>
      </c>
      <c r="L28" s="131">
        <f t="shared" si="3"/>
        <v>0</v>
      </c>
      <c r="M28" s="131">
        <f t="shared" si="4"/>
        <v>0</v>
      </c>
      <c r="N28" s="133"/>
      <c r="O28" s="36"/>
      <c r="P28" s="133"/>
      <c r="Q28" s="133"/>
    </row>
    <row r="29" spans="1:17" ht="43.5" customHeight="1">
      <c r="A29" s="138">
        <f t="shared" si="0"/>
        <v>12</v>
      </c>
      <c r="B29" s="135" t="str">
        <f>VLOOKUP(LEFT(F29,2),'L1 UC'!C:D,2,FALSE)</f>
        <v>Actions on Objectives</v>
      </c>
      <c r="C29" s="65" t="str">
        <f t="shared" si="1"/>
        <v>AO</v>
      </c>
      <c r="D29" s="64" t="str">
        <f>VLOOKUP(LEFT(F29,6),'L2 UC'!C:D,2,FALSE)</f>
        <v>Lateral movement</v>
      </c>
      <c r="E29" s="64" t="str">
        <f t="shared" si="2"/>
        <v>AO-LAT</v>
      </c>
      <c r="F29" s="97" t="s">
        <v>402</v>
      </c>
      <c r="G29" s="132" t="s">
        <v>403</v>
      </c>
      <c r="H29" s="144" t="s">
        <v>404</v>
      </c>
      <c r="I29" s="37">
        <v>0</v>
      </c>
      <c r="J29" s="37">
        <v>0</v>
      </c>
      <c r="K29" s="37">
        <v>0</v>
      </c>
      <c r="L29" s="131">
        <f t="shared" si="3"/>
        <v>0</v>
      </c>
      <c r="M29" s="131">
        <f t="shared" si="4"/>
        <v>0</v>
      </c>
      <c r="N29" s="133"/>
      <c r="O29" s="36"/>
      <c r="P29" s="133"/>
      <c r="Q29" s="133"/>
    </row>
    <row r="30" spans="1:17" ht="43.5" customHeight="1">
      <c r="A30" s="138">
        <f t="shared" si="0"/>
        <v>9</v>
      </c>
      <c r="B30" s="135" t="str">
        <f>VLOOKUP(LEFT(F30,2),'L1 UC'!C:D,2,FALSE)</f>
        <v>Actions on Objectives</v>
      </c>
      <c r="C30" s="65" t="str">
        <f t="shared" si="1"/>
        <v>AO</v>
      </c>
      <c r="D30" s="64" t="str">
        <f>VLOOKUP(LEFT(F30,6),'L2 UC'!C:D,2,FALSE)</f>
        <v>Data exfiltration</v>
      </c>
      <c r="E30" s="64" t="str">
        <f t="shared" si="2"/>
        <v>AO-EXF</v>
      </c>
      <c r="F30" s="97" t="s">
        <v>405</v>
      </c>
      <c r="G30" s="132" t="s">
        <v>406</v>
      </c>
      <c r="H30" s="145" t="s">
        <v>407</v>
      </c>
      <c r="I30" s="37">
        <v>0</v>
      </c>
      <c r="J30" s="37">
        <v>0</v>
      </c>
      <c r="K30" s="37">
        <v>0</v>
      </c>
      <c r="L30" s="131">
        <f t="shared" si="3"/>
        <v>0</v>
      </c>
      <c r="M30" s="131">
        <f t="shared" si="4"/>
        <v>0</v>
      </c>
      <c r="N30" s="133"/>
      <c r="O30" s="133"/>
      <c r="P30" s="133"/>
      <c r="Q30" s="133"/>
    </row>
    <row r="31" spans="1:17" ht="43.5" customHeight="1">
      <c r="A31" s="138">
        <f t="shared" si="0"/>
        <v>9</v>
      </c>
      <c r="B31" s="135" t="str">
        <f>VLOOKUP(LEFT(F31,2),'L1 UC'!C:D,2,FALSE)</f>
        <v>Actions on Objectives</v>
      </c>
      <c r="C31" s="65" t="str">
        <f t="shared" si="1"/>
        <v>AO</v>
      </c>
      <c r="D31" s="64" t="str">
        <f>VLOOKUP(LEFT(F31,6),'L2 UC'!C:D,2,FALSE)</f>
        <v>Data exfiltration</v>
      </c>
      <c r="E31" s="64" t="str">
        <f t="shared" si="2"/>
        <v>AO-EXF</v>
      </c>
      <c r="F31" s="97" t="s">
        <v>408</v>
      </c>
      <c r="G31" s="132" t="s">
        <v>409</v>
      </c>
      <c r="H31" s="145" t="s">
        <v>410</v>
      </c>
      <c r="I31" s="37">
        <v>0</v>
      </c>
      <c r="J31" s="37">
        <v>0</v>
      </c>
      <c r="K31" s="37">
        <v>0</v>
      </c>
      <c r="L31" s="131">
        <f t="shared" si="3"/>
        <v>0</v>
      </c>
      <c r="M31" s="131">
        <f t="shared" si="4"/>
        <v>0</v>
      </c>
      <c r="N31" s="133"/>
      <c r="O31" s="133"/>
      <c r="P31" s="133"/>
      <c r="Q31" s="133"/>
    </row>
    <row r="32" spans="1:17" ht="43.5" customHeight="1">
      <c r="A32" s="138">
        <f t="shared" si="0"/>
        <v>31</v>
      </c>
      <c r="B32" s="135" t="str">
        <f>VLOOKUP(LEFT(F32,2),'L1 UC'!C:D,2,FALSE)</f>
        <v>Actions on Objectives</v>
      </c>
      <c r="C32" s="65" t="str">
        <f t="shared" si="1"/>
        <v>AO</v>
      </c>
      <c r="D32" s="64" t="str">
        <f>VLOOKUP(LEFT(F32,6),'L2 UC'!C:D,2,FALSE)</f>
        <v>Installation of persistence mechanism</v>
      </c>
      <c r="E32" s="64" t="str">
        <f t="shared" si="2"/>
        <v>AO-PER</v>
      </c>
      <c r="F32" s="97" t="s">
        <v>411</v>
      </c>
      <c r="G32" s="132" t="s">
        <v>412</v>
      </c>
      <c r="H32" s="144" t="s">
        <v>413</v>
      </c>
      <c r="I32" s="37">
        <v>0</v>
      </c>
      <c r="J32" s="38">
        <v>0</v>
      </c>
      <c r="K32" s="38">
        <v>0</v>
      </c>
      <c r="L32" s="131">
        <f t="shared" si="3"/>
        <v>0</v>
      </c>
      <c r="M32" s="131">
        <f t="shared" si="4"/>
        <v>0</v>
      </c>
      <c r="N32" s="36"/>
      <c r="O32" s="36"/>
      <c r="P32" s="36"/>
      <c r="Q32" s="36"/>
    </row>
    <row r="33" spans="1:17" ht="43.5" customHeight="1">
      <c r="A33" s="138">
        <f t="shared" si="0"/>
        <v>16</v>
      </c>
      <c r="B33" s="135" t="str">
        <f>VLOOKUP(LEFT(F33,2),'L1 UC'!C:D,2,FALSE)</f>
        <v>Command &amp; Control</v>
      </c>
      <c r="C33" s="65" t="str">
        <f t="shared" si="1"/>
        <v>CC</v>
      </c>
      <c r="D33" s="64" t="str">
        <f>VLOOKUP(LEFT(F33,6),'L2 UC'!C:D,2,FALSE)</f>
        <v>Suspicious outbound network communication</v>
      </c>
      <c r="E33" s="64" t="str">
        <f t="shared" si="2"/>
        <v>CC-SNC</v>
      </c>
      <c r="F33" s="97" t="s">
        <v>414</v>
      </c>
      <c r="G33" s="132" t="s">
        <v>415</v>
      </c>
      <c r="H33" s="145" t="s">
        <v>416</v>
      </c>
      <c r="I33" s="37">
        <v>0</v>
      </c>
      <c r="J33" s="37">
        <v>0</v>
      </c>
      <c r="K33" s="37">
        <v>0</v>
      </c>
      <c r="L33" s="131">
        <f t="shared" si="3"/>
        <v>0</v>
      </c>
      <c r="M33" s="131">
        <f t="shared" si="4"/>
        <v>0</v>
      </c>
      <c r="N33" s="133"/>
      <c r="O33" s="133"/>
      <c r="P33" s="133"/>
      <c r="Q33" s="133"/>
    </row>
    <row r="34" spans="1:17" ht="43.5" customHeight="1">
      <c r="A34" s="138">
        <f t="shared" si="0"/>
        <v>17</v>
      </c>
      <c r="B34" s="135" t="str">
        <f>VLOOKUP(LEFT(F34,2),'L1 UC'!C:D,2,FALSE)</f>
        <v>Actions on Objectives</v>
      </c>
      <c r="C34" s="65" t="str">
        <f t="shared" ref="C34:C65" si="5">LEFT(E34,2)</f>
        <v>AO</v>
      </c>
      <c r="D34" s="64" t="str">
        <f>VLOOKUP(LEFT(F34,6),'L2 UC'!C:D,2,FALSE)</f>
        <v>Internal reconnaissance</v>
      </c>
      <c r="E34" s="64" t="str">
        <f t="shared" ref="E34:E65" si="6">LEFT(F34,6)</f>
        <v>AO-REC</v>
      </c>
      <c r="F34" s="97" t="s">
        <v>417</v>
      </c>
      <c r="G34" s="132" t="s">
        <v>418</v>
      </c>
      <c r="H34" s="144" t="s">
        <v>419</v>
      </c>
      <c r="I34" s="37">
        <v>0</v>
      </c>
      <c r="J34" s="37">
        <v>0</v>
      </c>
      <c r="K34" s="37">
        <v>0</v>
      </c>
      <c r="L34" s="131">
        <f t="shared" ref="L34:L65" si="7">I34*J34*K34</f>
        <v>0</v>
      </c>
      <c r="M34" s="131">
        <f t="shared" ref="M34:M65" si="8">I34-L34</f>
        <v>0</v>
      </c>
      <c r="N34" s="133"/>
      <c r="O34" s="36"/>
      <c r="P34" s="133"/>
      <c r="Q34" s="134"/>
    </row>
    <row r="35" spans="1:17" ht="43.5" customHeight="1">
      <c r="A35" s="138">
        <f t="shared" si="0"/>
        <v>11</v>
      </c>
      <c r="B35" s="135" t="str">
        <f>VLOOKUP(LEFT(F35,2),'L1 UC'!C:D,2,FALSE)</f>
        <v>Actions on Objectives</v>
      </c>
      <c r="C35" s="65" t="str">
        <f t="shared" si="5"/>
        <v>AO</v>
      </c>
      <c r="D35" s="64" t="str">
        <f>VLOOKUP(LEFT(F35,6),'L2 UC'!C:D,2,FALSE)</f>
        <v>Privilege escalation</v>
      </c>
      <c r="E35" s="64" t="str">
        <f t="shared" si="6"/>
        <v>AO-PRI</v>
      </c>
      <c r="F35" s="97" t="s">
        <v>420</v>
      </c>
      <c r="G35" s="132" t="s">
        <v>421</v>
      </c>
      <c r="H35" s="144" t="s">
        <v>422</v>
      </c>
      <c r="I35" s="37">
        <v>0</v>
      </c>
      <c r="J35" s="37">
        <v>0</v>
      </c>
      <c r="K35" s="37">
        <v>0</v>
      </c>
      <c r="L35" s="131">
        <f t="shared" si="7"/>
        <v>0</v>
      </c>
      <c r="M35" s="131">
        <f t="shared" si="8"/>
        <v>0</v>
      </c>
      <c r="N35" s="133"/>
      <c r="O35" s="36"/>
      <c r="P35" s="133"/>
      <c r="Q35" s="134"/>
    </row>
    <row r="36" spans="1:17" ht="43.5" customHeight="1">
      <c r="A36" s="138">
        <f t="shared" si="0"/>
        <v>7</v>
      </c>
      <c r="B36" s="135" t="str">
        <f>VLOOKUP(LEFT(F36,2),'L1 UC'!C:D,2,FALSE)</f>
        <v>Policy Violations</v>
      </c>
      <c r="C36" s="65" t="str">
        <f t="shared" si="5"/>
        <v>PV</v>
      </c>
      <c r="D36" s="64" t="str">
        <f>VLOOKUP(LEFT(F36,6),'L2 UC'!C:D,2,FALSE)</f>
        <v>Unauthorized process launched</v>
      </c>
      <c r="E36" s="64" t="str">
        <f t="shared" si="6"/>
        <v>PV-PRC</v>
      </c>
      <c r="F36" s="97" t="s">
        <v>423</v>
      </c>
      <c r="G36" s="132" t="s">
        <v>424</v>
      </c>
      <c r="H36" s="144" t="s">
        <v>425</v>
      </c>
      <c r="I36" s="37">
        <v>0</v>
      </c>
      <c r="J36" s="37">
        <v>0</v>
      </c>
      <c r="K36" s="37">
        <v>0</v>
      </c>
      <c r="L36" s="131">
        <f t="shared" si="7"/>
        <v>0</v>
      </c>
      <c r="M36" s="131">
        <f t="shared" si="8"/>
        <v>0</v>
      </c>
      <c r="N36" s="133"/>
      <c r="O36" s="36"/>
      <c r="P36" s="133"/>
      <c r="Q36" s="133"/>
    </row>
    <row r="37" spans="1:17" ht="43.5" customHeight="1">
      <c r="A37" s="138">
        <f t="shared" si="0"/>
        <v>15</v>
      </c>
      <c r="B37" s="135" t="str">
        <f>VLOOKUP(LEFT(F37,2),'L1 UC'!C:D,2,FALSE)</f>
        <v>Exploitation</v>
      </c>
      <c r="C37" s="65" t="str">
        <f t="shared" si="5"/>
        <v>EX</v>
      </c>
      <c r="D37" s="64" t="str">
        <f>VLOOKUP(LEFT(F37,6),'L2 UC'!C:D,2,FALSE)</f>
        <v>Application whitelist evasion attempt</v>
      </c>
      <c r="E37" s="64" t="str">
        <f t="shared" si="6"/>
        <v>EX-AWE</v>
      </c>
      <c r="F37" s="97" t="s">
        <v>426</v>
      </c>
      <c r="G37" s="132" t="s">
        <v>427</v>
      </c>
      <c r="H37" s="144" t="s">
        <v>428</v>
      </c>
      <c r="I37" s="37">
        <v>0</v>
      </c>
      <c r="J37" s="37">
        <v>0</v>
      </c>
      <c r="K37" s="37">
        <v>0</v>
      </c>
      <c r="L37" s="131">
        <f t="shared" si="7"/>
        <v>0</v>
      </c>
      <c r="M37" s="131">
        <f t="shared" si="8"/>
        <v>0</v>
      </c>
      <c r="N37" s="133"/>
      <c r="O37" s="36"/>
      <c r="P37" s="133"/>
      <c r="Q37" s="133"/>
    </row>
    <row r="38" spans="1:17" ht="43.5" customHeight="1">
      <c r="A38" s="138">
        <f t="shared" si="0"/>
        <v>15</v>
      </c>
      <c r="B38" s="135" t="str">
        <f>VLOOKUP(LEFT(F38,2),'L1 UC'!C:D,2,FALSE)</f>
        <v>Exploitation</v>
      </c>
      <c r="C38" s="65" t="str">
        <f t="shared" si="5"/>
        <v>EX</v>
      </c>
      <c r="D38" s="64" t="str">
        <f>VLOOKUP(LEFT(F38,6),'L2 UC'!C:D,2,FALSE)</f>
        <v>Application whitelist evasion attempt</v>
      </c>
      <c r="E38" s="64" t="str">
        <f t="shared" si="6"/>
        <v>EX-AWE</v>
      </c>
      <c r="F38" s="97" t="s">
        <v>429</v>
      </c>
      <c r="G38" s="132" t="s">
        <v>430</v>
      </c>
      <c r="H38" s="144" t="s">
        <v>431</v>
      </c>
      <c r="I38" s="37">
        <v>0</v>
      </c>
      <c r="J38" s="37">
        <v>0</v>
      </c>
      <c r="K38" s="37">
        <v>0</v>
      </c>
      <c r="L38" s="131">
        <f t="shared" si="7"/>
        <v>0</v>
      </c>
      <c r="M38" s="131">
        <f t="shared" si="8"/>
        <v>0</v>
      </c>
      <c r="N38" s="133"/>
      <c r="O38" s="36"/>
      <c r="P38" s="133"/>
      <c r="Q38" s="133"/>
    </row>
    <row r="39" spans="1:17" ht="43.5" customHeight="1">
      <c r="A39" s="138">
        <f t="shared" ref="A39:A46" si="9">COUNTIF(E:E,E39)</f>
        <v>11</v>
      </c>
      <c r="B39" s="135" t="str">
        <f>VLOOKUP(LEFT(F39,2),'L1 UC'!C:D,2,FALSE)</f>
        <v>Actions on Objectives</v>
      </c>
      <c r="C39" s="65" t="str">
        <f t="shared" si="5"/>
        <v>AO</v>
      </c>
      <c r="D39" s="64" t="str">
        <f>VLOOKUP(LEFT(F39,6),'L2 UC'!C:D,2,FALSE)</f>
        <v>Privilege escalation</v>
      </c>
      <c r="E39" s="64" t="str">
        <f t="shared" si="6"/>
        <v>AO-PRI</v>
      </c>
      <c r="F39" s="97" t="s">
        <v>432</v>
      </c>
      <c r="G39" s="132" t="s">
        <v>433</v>
      </c>
      <c r="H39" s="144" t="s">
        <v>434</v>
      </c>
      <c r="I39" s="37">
        <v>0</v>
      </c>
      <c r="J39" s="37">
        <v>0</v>
      </c>
      <c r="K39" s="37">
        <v>0</v>
      </c>
      <c r="L39" s="131">
        <f t="shared" si="7"/>
        <v>0</v>
      </c>
      <c r="M39" s="131">
        <f t="shared" si="8"/>
        <v>0</v>
      </c>
      <c r="N39" s="133"/>
      <c r="O39" s="36"/>
      <c r="P39" s="133"/>
      <c r="Q39" s="133"/>
    </row>
    <row r="40" spans="1:17" ht="43.5" customHeight="1">
      <c r="A40" s="138">
        <f t="shared" si="9"/>
        <v>10</v>
      </c>
      <c r="B40" s="135" t="str">
        <f>VLOOKUP(LEFT(F40,2),'L1 UC'!C:D,2,FALSE)</f>
        <v>Actions on Objectives</v>
      </c>
      <c r="C40" s="65" t="str">
        <f t="shared" si="5"/>
        <v>AO</v>
      </c>
      <c r="D40" s="64" t="str">
        <f>VLOOKUP(LEFT(F40,6),'L2 UC'!C:D,2,FALSE)</f>
        <v>Data collection</v>
      </c>
      <c r="E40" s="64" t="str">
        <f t="shared" si="6"/>
        <v>AO-COL</v>
      </c>
      <c r="F40" s="97" t="s">
        <v>435</v>
      </c>
      <c r="G40" s="132" t="s">
        <v>436</v>
      </c>
      <c r="H40" s="145" t="s">
        <v>437</v>
      </c>
      <c r="I40" s="37">
        <v>0</v>
      </c>
      <c r="J40" s="37">
        <v>0</v>
      </c>
      <c r="K40" s="37">
        <v>0</v>
      </c>
      <c r="L40" s="131">
        <f t="shared" si="7"/>
        <v>0</v>
      </c>
      <c r="M40" s="131">
        <f t="shared" si="8"/>
        <v>0</v>
      </c>
      <c r="N40" s="133"/>
      <c r="O40" s="133"/>
      <c r="P40" s="133"/>
      <c r="Q40" s="133"/>
    </row>
    <row r="41" spans="1:17" ht="43.5" customHeight="1">
      <c r="A41" s="138">
        <f t="shared" si="9"/>
        <v>9</v>
      </c>
      <c r="B41" s="135" t="str">
        <f>VLOOKUP(LEFT(F41,2),'L1 UC'!C:D,2,FALSE)</f>
        <v>Actions on Objectives</v>
      </c>
      <c r="C41" s="65" t="str">
        <f t="shared" si="5"/>
        <v>AO</v>
      </c>
      <c r="D41" s="64" t="str">
        <f>VLOOKUP(LEFT(F41,6),'L2 UC'!C:D,2,FALSE)</f>
        <v>Credential theft</v>
      </c>
      <c r="E41" s="64" t="str">
        <f t="shared" si="6"/>
        <v>AO-CRE</v>
      </c>
      <c r="F41" s="97" t="s">
        <v>438</v>
      </c>
      <c r="G41" s="132" t="s">
        <v>439</v>
      </c>
      <c r="H41" s="144" t="s">
        <v>440</v>
      </c>
      <c r="I41" s="37">
        <v>0</v>
      </c>
      <c r="J41" s="37">
        <v>0</v>
      </c>
      <c r="K41" s="37">
        <v>0</v>
      </c>
      <c r="L41" s="131">
        <f t="shared" si="7"/>
        <v>0</v>
      </c>
      <c r="M41" s="131">
        <f t="shared" si="8"/>
        <v>0</v>
      </c>
      <c r="N41" s="133"/>
      <c r="O41" s="36"/>
      <c r="P41" s="133"/>
      <c r="Q41" s="133"/>
    </row>
    <row r="42" spans="1:17" ht="43.5" customHeight="1">
      <c r="A42" s="138">
        <f t="shared" si="9"/>
        <v>9</v>
      </c>
      <c r="B42" s="135" t="str">
        <f>VLOOKUP(LEFT(F42,2),'L1 UC'!C:D,2,FALSE)</f>
        <v>Actions on Objectives</v>
      </c>
      <c r="C42" s="65" t="str">
        <f t="shared" si="5"/>
        <v>AO</v>
      </c>
      <c r="D42" s="64" t="str">
        <f>VLOOKUP(LEFT(F42,6),'L2 UC'!C:D,2,FALSE)</f>
        <v>Data exfiltration</v>
      </c>
      <c r="E42" s="64" t="str">
        <f t="shared" si="6"/>
        <v>AO-EXF</v>
      </c>
      <c r="F42" s="97" t="s">
        <v>441</v>
      </c>
      <c r="G42" s="132" t="s">
        <v>442</v>
      </c>
      <c r="H42" s="145" t="s">
        <v>443</v>
      </c>
      <c r="I42" s="37">
        <v>0</v>
      </c>
      <c r="J42" s="37">
        <v>0</v>
      </c>
      <c r="K42" s="37">
        <v>0</v>
      </c>
      <c r="L42" s="131">
        <f t="shared" si="7"/>
        <v>0</v>
      </c>
      <c r="M42" s="131">
        <f t="shared" si="8"/>
        <v>0</v>
      </c>
      <c r="N42" s="133"/>
      <c r="O42" s="133"/>
      <c r="P42" s="133"/>
      <c r="Q42" s="133"/>
    </row>
    <row r="43" spans="1:17" ht="43.5" customHeight="1">
      <c r="A43" s="138">
        <f t="shared" si="9"/>
        <v>31</v>
      </c>
      <c r="B43" s="135" t="str">
        <f>VLOOKUP(LEFT(F43,2),'L1 UC'!C:D,2,FALSE)</f>
        <v>Actions on Objectives</v>
      </c>
      <c r="C43" s="65" t="str">
        <f t="shared" si="5"/>
        <v>AO</v>
      </c>
      <c r="D43" s="64" t="str">
        <f>VLOOKUP(LEFT(F43,6),'L2 UC'!C:D,2,FALSE)</f>
        <v>Installation of persistence mechanism</v>
      </c>
      <c r="E43" s="64" t="str">
        <f t="shared" si="6"/>
        <v>AO-PER</v>
      </c>
      <c r="F43" s="97" t="s">
        <v>444</v>
      </c>
      <c r="G43" s="132" t="s">
        <v>445</v>
      </c>
      <c r="H43" s="144" t="s">
        <v>446</v>
      </c>
      <c r="I43" s="37">
        <v>0</v>
      </c>
      <c r="J43" s="37">
        <v>0</v>
      </c>
      <c r="K43" s="37">
        <v>0</v>
      </c>
      <c r="L43" s="131">
        <f t="shared" si="7"/>
        <v>0</v>
      </c>
      <c r="M43" s="131">
        <f t="shared" si="8"/>
        <v>0</v>
      </c>
      <c r="N43" s="36"/>
      <c r="O43" s="36"/>
      <c r="P43" s="36"/>
      <c r="Q43" s="37"/>
    </row>
    <row r="44" spans="1:17" ht="43.5" customHeight="1">
      <c r="A44" s="138">
        <f t="shared" si="9"/>
        <v>16</v>
      </c>
      <c r="B44" s="135" t="str">
        <f>VLOOKUP(LEFT(F44,2),'L1 UC'!C:D,2,FALSE)</f>
        <v>Command &amp; Control</v>
      </c>
      <c r="C44" s="65" t="str">
        <f t="shared" si="5"/>
        <v>CC</v>
      </c>
      <c r="D44" s="64" t="str">
        <f>VLOOKUP(LEFT(F44,6),'L2 UC'!C:D,2,FALSE)</f>
        <v>Suspicious outbound network communication</v>
      </c>
      <c r="E44" s="64" t="str">
        <f t="shared" si="6"/>
        <v>CC-SNC</v>
      </c>
      <c r="F44" s="97" t="s">
        <v>447</v>
      </c>
      <c r="G44" s="132" t="s">
        <v>448</v>
      </c>
      <c r="H44" s="145" t="s">
        <v>449</v>
      </c>
      <c r="I44" s="37">
        <v>0</v>
      </c>
      <c r="J44" s="37">
        <v>0</v>
      </c>
      <c r="K44" s="37">
        <v>0</v>
      </c>
      <c r="L44" s="131">
        <f t="shared" si="7"/>
        <v>0</v>
      </c>
      <c r="M44" s="131">
        <f t="shared" si="8"/>
        <v>0</v>
      </c>
      <c r="N44" s="133"/>
      <c r="O44" s="133"/>
      <c r="P44" s="133"/>
      <c r="Q44" s="133"/>
    </row>
    <row r="45" spans="1:17" ht="43.5" customHeight="1">
      <c r="A45" s="138">
        <f t="shared" si="9"/>
        <v>11</v>
      </c>
      <c r="B45" s="135" t="str">
        <f>VLOOKUP(LEFT(F45,2),'L1 UC'!C:D,2,FALSE)</f>
        <v>Actions on Objectives</v>
      </c>
      <c r="C45" s="65" t="str">
        <f t="shared" si="5"/>
        <v>AO</v>
      </c>
      <c r="D45" s="64" t="str">
        <f>VLOOKUP(LEFT(F45,6),'L2 UC'!C:D,2,FALSE)</f>
        <v>Privilege escalation</v>
      </c>
      <c r="E45" s="64" t="str">
        <f t="shared" si="6"/>
        <v>AO-PRI</v>
      </c>
      <c r="F45" s="97" t="s">
        <v>450</v>
      </c>
      <c r="G45" s="132" t="s">
        <v>451</v>
      </c>
      <c r="H45" s="144" t="s">
        <v>452</v>
      </c>
      <c r="I45" s="37">
        <v>0</v>
      </c>
      <c r="J45" s="37">
        <v>0</v>
      </c>
      <c r="K45" s="37">
        <v>0</v>
      </c>
      <c r="L45" s="131">
        <f t="shared" si="7"/>
        <v>0</v>
      </c>
      <c r="M45" s="131">
        <f t="shared" si="8"/>
        <v>0</v>
      </c>
      <c r="N45" s="133"/>
      <c r="O45" s="36"/>
      <c r="P45" s="133"/>
      <c r="Q45" s="133"/>
    </row>
    <row r="46" spans="1:17" ht="43.5" customHeight="1">
      <c r="A46" s="138">
        <f t="shared" si="9"/>
        <v>20</v>
      </c>
      <c r="B46" s="135" t="str">
        <f>VLOOKUP(LEFT(F46,2),'L1 UC'!C:D,2,FALSE)</f>
        <v>Actions on Objectives</v>
      </c>
      <c r="C46" s="65" t="str">
        <f t="shared" si="5"/>
        <v>AO</v>
      </c>
      <c r="D46" s="64" t="str">
        <f>VLOOKUP(LEFT(F46,6),'L2 UC'!C:D,2,FALSE)</f>
        <v>Detection evasion techniques</v>
      </c>
      <c r="E46" s="64" t="str">
        <f t="shared" si="6"/>
        <v>AO-EVA</v>
      </c>
      <c r="F46" s="97" t="s">
        <v>453</v>
      </c>
      <c r="G46" s="132" t="s">
        <v>454</v>
      </c>
      <c r="H46" s="144" t="s">
        <v>455</v>
      </c>
      <c r="I46" s="37">
        <v>0</v>
      </c>
      <c r="J46" s="37">
        <v>0</v>
      </c>
      <c r="K46" s="37">
        <v>0</v>
      </c>
      <c r="L46" s="131">
        <f t="shared" si="7"/>
        <v>0</v>
      </c>
      <c r="M46" s="131">
        <f t="shared" si="8"/>
        <v>0</v>
      </c>
      <c r="N46" s="133"/>
      <c r="O46" s="36"/>
      <c r="P46" s="133"/>
      <c r="Q46" s="133"/>
    </row>
    <row r="47" spans="1:17" ht="43.5" customHeight="1">
      <c r="A47" s="138">
        <f t="shared" ref="A47:A110" si="10">COUNTIF(E:E,E47)</f>
        <v>17</v>
      </c>
      <c r="B47" s="135" t="str">
        <f>VLOOKUP(LEFT(F47,2),'L1 UC'!C:D,2,FALSE)</f>
        <v>Actions on Objectives</v>
      </c>
      <c r="C47" s="65" t="str">
        <f t="shared" si="5"/>
        <v>AO</v>
      </c>
      <c r="D47" s="64" t="str">
        <f>VLOOKUP(LEFT(F47,6),'L2 UC'!C:D,2,FALSE)</f>
        <v>Internal reconnaissance</v>
      </c>
      <c r="E47" s="64" t="str">
        <f t="shared" si="6"/>
        <v>AO-REC</v>
      </c>
      <c r="F47" s="97" t="s">
        <v>456</v>
      </c>
      <c r="G47" s="132" t="s">
        <v>457</v>
      </c>
      <c r="H47" s="144" t="s">
        <v>458</v>
      </c>
      <c r="I47" s="37">
        <v>0</v>
      </c>
      <c r="J47" s="37">
        <v>0</v>
      </c>
      <c r="K47" s="37">
        <v>0</v>
      </c>
      <c r="L47" s="131">
        <f t="shared" si="7"/>
        <v>0</v>
      </c>
      <c r="M47" s="131">
        <f t="shared" si="8"/>
        <v>0</v>
      </c>
      <c r="N47" s="133"/>
      <c r="O47" s="36"/>
      <c r="P47" s="133"/>
      <c r="Q47" s="133"/>
    </row>
    <row r="48" spans="1:17" ht="43.5" customHeight="1">
      <c r="A48" s="138">
        <f t="shared" si="10"/>
        <v>7</v>
      </c>
      <c r="B48" s="135" t="str">
        <f>VLOOKUP(LEFT(F48,2),'L1 UC'!C:D,2,FALSE)</f>
        <v>Policy Violations</v>
      </c>
      <c r="C48" s="65" t="str">
        <f t="shared" si="5"/>
        <v>PV</v>
      </c>
      <c r="D48" s="64" t="str">
        <f>VLOOKUP(LEFT(F48,6),'L2 UC'!C:D,2,FALSE)</f>
        <v>Unauthorized process launched</v>
      </c>
      <c r="E48" s="64" t="str">
        <f t="shared" si="6"/>
        <v>PV-PRC</v>
      </c>
      <c r="F48" s="97" t="s">
        <v>459</v>
      </c>
      <c r="G48" s="132" t="s">
        <v>460</v>
      </c>
      <c r="H48" s="145" t="s">
        <v>461</v>
      </c>
      <c r="I48" s="37">
        <v>0</v>
      </c>
      <c r="J48" s="37">
        <v>0</v>
      </c>
      <c r="K48" s="37">
        <v>0</v>
      </c>
      <c r="L48" s="131">
        <f t="shared" si="7"/>
        <v>0</v>
      </c>
      <c r="M48" s="131">
        <f t="shared" si="8"/>
        <v>0</v>
      </c>
      <c r="N48" s="133"/>
      <c r="O48" s="133"/>
      <c r="P48" s="133"/>
      <c r="Q48" s="133"/>
    </row>
    <row r="49" spans="1:17" ht="43.5" customHeight="1">
      <c r="A49" s="138">
        <f t="shared" si="10"/>
        <v>9</v>
      </c>
      <c r="B49" s="135" t="str">
        <f>VLOOKUP(LEFT(F49,2),'L1 UC'!C:D,2,FALSE)</f>
        <v>Actions on Objectives</v>
      </c>
      <c r="C49" s="65" t="str">
        <f t="shared" si="5"/>
        <v>AO</v>
      </c>
      <c r="D49" s="64" t="str">
        <f>VLOOKUP(LEFT(F49,6),'L2 UC'!C:D,2,FALSE)</f>
        <v>Data exfiltration</v>
      </c>
      <c r="E49" s="64" t="str">
        <f t="shared" si="6"/>
        <v>AO-EXF</v>
      </c>
      <c r="F49" s="97" t="s">
        <v>462</v>
      </c>
      <c r="G49" s="132" t="s">
        <v>463</v>
      </c>
      <c r="H49" s="145" t="s">
        <v>464</v>
      </c>
      <c r="I49" s="37">
        <v>0</v>
      </c>
      <c r="J49" s="37">
        <v>0</v>
      </c>
      <c r="K49" s="37">
        <v>0</v>
      </c>
      <c r="L49" s="131">
        <f t="shared" si="7"/>
        <v>0</v>
      </c>
      <c r="M49" s="131">
        <f t="shared" si="8"/>
        <v>0</v>
      </c>
      <c r="N49" s="133"/>
      <c r="O49" s="133"/>
      <c r="P49" s="133"/>
      <c r="Q49" s="133"/>
    </row>
    <row r="50" spans="1:17" ht="43.5" customHeight="1">
      <c r="A50" s="138">
        <f t="shared" si="10"/>
        <v>17</v>
      </c>
      <c r="B50" s="135" t="str">
        <f>VLOOKUP(LEFT(F50,2),'L1 UC'!C:D,2,FALSE)</f>
        <v>Actions on Objectives</v>
      </c>
      <c r="C50" s="65" t="str">
        <f t="shared" si="5"/>
        <v>AO</v>
      </c>
      <c r="D50" s="64" t="str">
        <f>VLOOKUP(LEFT(F50,6),'L2 UC'!C:D,2,FALSE)</f>
        <v>Internal reconnaissance</v>
      </c>
      <c r="E50" s="64" t="str">
        <f t="shared" si="6"/>
        <v>AO-REC</v>
      </c>
      <c r="F50" s="97" t="s">
        <v>465</v>
      </c>
      <c r="G50" s="132" t="s">
        <v>466</v>
      </c>
      <c r="H50" s="144" t="s">
        <v>467</v>
      </c>
      <c r="I50" s="37">
        <v>0</v>
      </c>
      <c r="J50" s="37">
        <v>0</v>
      </c>
      <c r="K50" s="37">
        <v>0</v>
      </c>
      <c r="L50" s="131">
        <f t="shared" si="7"/>
        <v>0</v>
      </c>
      <c r="M50" s="131">
        <f t="shared" si="8"/>
        <v>0</v>
      </c>
      <c r="N50" s="133"/>
      <c r="O50" s="36"/>
      <c r="P50" s="133"/>
      <c r="Q50" s="133"/>
    </row>
    <row r="51" spans="1:17" ht="43.5" customHeight="1">
      <c r="A51" s="138">
        <f t="shared" si="10"/>
        <v>31</v>
      </c>
      <c r="B51" s="135" t="str">
        <f>VLOOKUP(LEFT(F51,2),'L1 UC'!C:D,2,FALSE)</f>
        <v>Actions on Objectives</v>
      </c>
      <c r="C51" s="65" t="str">
        <f t="shared" si="5"/>
        <v>AO</v>
      </c>
      <c r="D51" s="64" t="str">
        <f>VLOOKUP(LEFT(F51,6),'L2 UC'!C:D,2,FALSE)</f>
        <v>Installation of persistence mechanism</v>
      </c>
      <c r="E51" s="64" t="str">
        <f t="shared" si="6"/>
        <v>AO-PER</v>
      </c>
      <c r="F51" s="97" t="s">
        <v>468</v>
      </c>
      <c r="G51" s="132" t="s">
        <v>469</v>
      </c>
      <c r="H51" s="144" t="s">
        <v>470</v>
      </c>
      <c r="I51" s="37">
        <v>0</v>
      </c>
      <c r="J51" s="38">
        <v>0</v>
      </c>
      <c r="K51" s="38">
        <v>0</v>
      </c>
      <c r="L51" s="131">
        <f t="shared" si="7"/>
        <v>0</v>
      </c>
      <c r="M51" s="131">
        <f t="shared" si="8"/>
        <v>0</v>
      </c>
      <c r="N51" s="36"/>
      <c r="O51" s="36"/>
      <c r="P51" s="36"/>
      <c r="Q51" s="36"/>
    </row>
    <row r="52" spans="1:17" ht="43.5" customHeight="1">
      <c r="A52" s="138">
        <f t="shared" si="10"/>
        <v>12</v>
      </c>
      <c r="B52" s="135" t="str">
        <f>VLOOKUP(LEFT(F52,2),'L1 UC'!C:D,2,FALSE)</f>
        <v>Actions on Objectives</v>
      </c>
      <c r="C52" s="65" t="str">
        <f t="shared" si="5"/>
        <v>AO</v>
      </c>
      <c r="D52" s="64" t="str">
        <f>VLOOKUP(LEFT(F52,6),'L2 UC'!C:D,2,FALSE)</f>
        <v>Lateral movement</v>
      </c>
      <c r="E52" s="64" t="str">
        <f t="shared" si="6"/>
        <v>AO-LAT</v>
      </c>
      <c r="F52" s="97" t="s">
        <v>471</v>
      </c>
      <c r="G52" s="132" t="s">
        <v>472</v>
      </c>
      <c r="H52" s="144" t="s">
        <v>473</v>
      </c>
      <c r="I52" s="37">
        <v>0</v>
      </c>
      <c r="J52" s="37">
        <v>0</v>
      </c>
      <c r="K52" s="37">
        <v>0</v>
      </c>
      <c r="L52" s="131">
        <f t="shared" si="7"/>
        <v>0</v>
      </c>
      <c r="M52" s="131">
        <f t="shared" si="8"/>
        <v>0</v>
      </c>
      <c r="N52" s="133"/>
      <c r="O52" s="36"/>
      <c r="P52" s="133"/>
      <c r="Q52" s="133"/>
    </row>
    <row r="53" spans="1:17" ht="43.5" customHeight="1">
      <c r="A53" s="138">
        <f t="shared" si="10"/>
        <v>9</v>
      </c>
      <c r="B53" s="135" t="str">
        <f>VLOOKUP(LEFT(F53,2),'L1 UC'!C:D,2,FALSE)</f>
        <v>Actions on Objectives</v>
      </c>
      <c r="C53" s="65" t="str">
        <f t="shared" si="5"/>
        <v>AO</v>
      </c>
      <c r="D53" s="64" t="str">
        <f>VLOOKUP(LEFT(F53,6),'L2 UC'!C:D,2,FALSE)</f>
        <v>Data exfiltration</v>
      </c>
      <c r="E53" s="64" t="str">
        <f t="shared" si="6"/>
        <v>AO-EXF</v>
      </c>
      <c r="F53" s="97" t="s">
        <v>474</v>
      </c>
      <c r="G53" s="132" t="s">
        <v>475</v>
      </c>
      <c r="H53" s="145" t="s">
        <v>476</v>
      </c>
      <c r="I53" s="37">
        <v>0</v>
      </c>
      <c r="J53" s="37">
        <v>0</v>
      </c>
      <c r="K53" s="37">
        <v>0</v>
      </c>
      <c r="L53" s="131">
        <f t="shared" si="7"/>
        <v>0</v>
      </c>
      <c r="M53" s="131">
        <f t="shared" si="8"/>
        <v>0</v>
      </c>
      <c r="N53" s="133"/>
      <c r="O53" s="133"/>
      <c r="P53" s="133"/>
      <c r="Q53" s="133"/>
    </row>
    <row r="54" spans="1:17" ht="43.5" customHeight="1">
      <c r="A54" s="138">
        <f t="shared" si="10"/>
        <v>11</v>
      </c>
      <c r="B54" s="135" t="str">
        <f>VLOOKUP(LEFT(F54,2),'L1 UC'!C:D,2,FALSE)</f>
        <v>Actions on Objectives</v>
      </c>
      <c r="C54" s="65" t="str">
        <f t="shared" si="5"/>
        <v>AO</v>
      </c>
      <c r="D54" s="64" t="str">
        <f>VLOOKUP(LEFT(F54,6),'L2 UC'!C:D,2,FALSE)</f>
        <v>Privilege escalation</v>
      </c>
      <c r="E54" s="64" t="str">
        <f t="shared" si="6"/>
        <v>AO-PRI</v>
      </c>
      <c r="F54" s="97" t="s">
        <v>477</v>
      </c>
      <c r="G54" s="132" t="s">
        <v>478</v>
      </c>
      <c r="H54" s="144" t="s">
        <v>479</v>
      </c>
      <c r="I54" s="37">
        <v>0</v>
      </c>
      <c r="J54" s="37">
        <v>0</v>
      </c>
      <c r="K54" s="37">
        <v>0</v>
      </c>
      <c r="L54" s="131">
        <f t="shared" si="7"/>
        <v>0</v>
      </c>
      <c r="M54" s="131">
        <f t="shared" si="8"/>
        <v>0</v>
      </c>
      <c r="N54" s="133"/>
      <c r="O54" s="36"/>
      <c r="P54" s="133"/>
      <c r="Q54" s="133"/>
    </row>
    <row r="55" spans="1:17" ht="43.5" customHeight="1">
      <c r="A55" s="138">
        <f t="shared" si="10"/>
        <v>20</v>
      </c>
      <c r="B55" s="135" t="str">
        <f>VLOOKUP(LEFT(F55,2),'L1 UC'!C:D,2,FALSE)</f>
        <v>Actions on Objectives</v>
      </c>
      <c r="C55" s="65" t="str">
        <f t="shared" si="5"/>
        <v>AO</v>
      </c>
      <c r="D55" s="64" t="str">
        <f>VLOOKUP(LEFT(F55,6),'L2 UC'!C:D,2,FALSE)</f>
        <v>Detection evasion techniques</v>
      </c>
      <c r="E55" s="64" t="str">
        <f t="shared" si="6"/>
        <v>AO-EVA</v>
      </c>
      <c r="F55" s="97" t="s">
        <v>480</v>
      </c>
      <c r="G55" s="132" t="s">
        <v>481</v>
      </c>
      <c r="H55" s="144" t="s">
        <v>482</v>
      </c>
      <c r="I55" s="37">
        <v>0</v>
      </c>
      <c r="J55" s="37">
        <v>0</v>
      </c>
      <c r="K55" s="37">
        <v>0</v>
      </c>
      <c r="L55" s="131">
        <f t="shared" si="7"/>
        <v>0</v>
      </c>
      <c r="M55" s="131">
        <f t="shared" si="8"/>
        <v>0</v>
      </c>
      <c r="N55" s="133"/>
      <c r="O55" s="36"/>
      <c r="P55" s="133"/>
      <c r="Q55" s="133"/>
    </row>
    <row r="56" spans="1:17" ht="43.5" customHeight="1">
      <c r="A56" s="138">
        <f t="shared" si="10"/>
        <v>20</v>
      </c>
      <c r="B56" s="135" t="str">
        <f>VLOOKUP(LEFT(F56,2),'L1 UC'!C:D,2,FALSE)</f>
        <v>Actions on Objectives</v>
      </c>
      <c r="C56" s="65" t="str">
        <f t="shared" si="5"/>
        <v>AO</v>
      </c>
      <c r="D56" s="64" t="str">
        <f>VLOOKUP(LEFT(F56,6),'L2 UC'!C:D,2,FALSE)</f>
        <v>Detection evasion techniques</v>
      </c>
      <c r="E56" s="64" t="str">
        <f t="shared" si="6"/>
        <v>AO-EVA</v>
      </c>
      <c r="F56" s="97" t="s">
        <v>483</v>
      </c>
      <c r="G56" s="132" t="s">
        <v>484</v>
      </c>
      <c r="H56" s="144" t="s">
        <v>485</v>
      </c>
      <c r="I56" s="37">
        <v>0</v>
      </c>
      <c r="J56" s="37">
        <v>0</v>
      </c>
      <c r="K56" s="37">
        <v>0</v>
      </c>
      <c r="L56" s="131">
        <f t="shared" si="7"/>
        <v>0</v>
      </c>
      <c r="M56" s="131">
        <f t="shared" si="8"/>
        <v>0</v>
      </c>
      <c r="N56" s="133"/>
      <c r="O56" s="36"/>
      <c r="P56" s="133"/>
      <c r="Q56" s="133"/>
    </row>
    <row r="57" spans="1:17" ht="43.5" customHeight="1">
      <c r="A57" s="138">
        <f t="shared" si="10"/>
        <v>9</v>
      </c>
      <c r="B57" s="135" t="str">
        <f>VLOOKUP(LEFT(F57,2),'L1 UC'!C:D,2,FALSE)</f>
        <v>Actions on Objectives</v>
      </c>
      <c r="C57" s="65" t="str">
        <f t="shared" si="5"/>
        <v>AO</v>
      </c>
      <c r="D57" s="64" t="str">
        <f>VLOOKUP(LEFT(F57,6),'L2 UC'!C:D,2,FALSE)</f>
        <v>Credential theft</v>
      </c>
      <c r="E57" s="64" t="str">
        <f t="shared" si="6"/>
        <v>AO-CRE</v>
      </c>
      <c r="F57" s="97" t="s">
        <v>486</v>
      </c>
      <c r="G57" s="132" t="s">
        <v>487</v>
      </c>
      <c r="H57" s="144" t="s">
        <v>488</v>
      </c>
      <c r="I57" s="37">
        <v>0</v>
      </c>
      <c r="J57" s="37">
        <v>0</v>
      </c>
      <c r="K57" s="37">
        <v>0</v>
      </c>
      <c r="L57" s="131">
        <f t="shared" si="7"/>
        <v>0</v>
      </c>
      <c r="M57" s="131">
        <f t="shared" si="8"/>
        <v>0</v>
      </c>
      <c r="N57" s="133"/>
      <c r="O57" s="36"/>
      <c r="P57" s="133"/>
      <c r="Q57" s="133"/>
    </row>
    <row r="58" spans="1:17" ht="43.5" customHeight="1">
      <c r="A58" s="138">
        <f t="shared" si="10"/>
        <v>17</v>
      </c>
      <c r="B58" s="135" t="str">
        <f>VLOOKUP(LEFT(F58,2),'L1 UC'!C:D,2,FALSE)</f>
        <v>Actions on Objectives</v>
      </c>
      <c r="C58" s="65" t="str">
        <f t="shared" si="5"/>
        <v>AO</v>
      </c>
      <c r="D58" s="64" t="str">
        <f>VLOOKUP(LEFT(F58,6),'L2 UC'!C:D,2,FALSE)</f>
        <v>Internal reconnaissance</v>
      </c>
      <c r="E58" s="64" t="str">
        <f t="shared" si="6"/>
        <v>AO-REC</v>
      </c>
      <c r="F58" s="97" t="s">
        <v>489</v>
      </c>
      <c r="G58" s="132" t="s">
        <v>490</v>
      </c>
      <c r="H58" s="144" t="s">
        <v>491</v>
      </c>
      <c r="I58" s="37">
        <v>0</v>
      </c>
      <c r="J58" s="37">
        <v>0</v>
      </c>
      <c r="K58" s="37">
        <v>0</v>
      </c>
      <c r="L58" s="131">
        <f t="shared" si="7"/>
        <v>0</v>
      </c>
      <c r="M58" s="131">
        <f t="shared" si="8"/>
        <v>0</v>
      </c>
      <c r="N58" s="133"/>
      <c r="O58" s="36"/>
      <c r="P58" s="133"/>
      <c r="Q58" s="133"/>
    </row>
    <row r="59" spans="1:17" ht="43.5" customHeight="1">
      <c r="A59" s="138">
        <f t="shared" si="10"/>
        <v>31</v>
      </c>
      <c r="B59" s="135" t="str">
        <f>VLOOKUP(LEFT(F59,2),'L1 UC'!C:D,2,FALSE)</f>
        <v>Actions on Objectives</v>
      </c>
      <c r="C59" s="65" t="str">
        <f t="shared" si="5"/>
        <v>AO</v>
      </c>
      <c r="D59" s="64" t="str">
        <f>VLOOKUP(LEFT(F59,6),'L2 UC'!C:D,2,FALSE)</f>
        <v>Installation of persistence mechanism</v>
      </c>
      <c r="E59" s="64" t="str">
        <f t="shared" si="6"/>
        <v>AO-PER</v>
      </c>
      <c r="F59" s="97" t="s">
        <v>492</v>
      </c>
      <c r="G59" s="132" t="s">
        <v>493</v>
      </c>
      <c r="H59" s="144" t="s">
        <v>494</v>
      </c>
      <c r="I59" s="37">
        <v>0</v>
      </c>
      <c r="J59" s="37">
        <v>0</v>
      </c>
      <c r="K59" s="37">
        <v>0</v>
      </c>
      <c r="L59" s="131">
        <f t="shared" si="7"/>
        <v>0</v>
      </c>
      <c r="M59" s="131">
        <f t="shared" si="8"/>
        <v>0</v>
      </c>
      <c r="N59" s="36"/>
      <c r="O59" s="36"/>
      <c r="P59" s="36"/>
      <c r="Q59" s="36"/>
    </row>
    <row r="60" spans="1:17" ht="43.5" customHeight="1">
      <c r="A60" s="138">
        <f t="shared" si="10"/>
        <v>12</v>
      </c>
      <c r="B60" s="135" t="str">
        <f>VLOOKUP(LEFT(F60,2),'L1 UC'!C:D,2,FALSE)</f>
        <v>Actions on Objectives</v>
      </c>
      <c r="C60" s="65" t="str">
        <f t="shared" si="5"/>
        <v>AO</v>
      </c>
      <c r="D60" s="64" t="str">
        <f>VLOOKUP(LEFT(F60,6),'L2 UC'!C:D,2,FALSE)</f>
        <v>Lateral movement</v>
      </c>
      <c r="E60" s="64" t="str">
        <f t="shared" si="6"/>
        <v>AO-LAT</v>
      </c>
      <c r="F60" s="97" t="s">
        <v>495</v>
      </c>
      <c r="G60" s="132" t="s">
        <v>496</v>
      </c>
      <c r="H60" s="144" t="s">
        <v>497</v>
      </c>
      <c r="I60" s="37">
        <v>0</v>
      </c>
      <c r="J60" s="37">
        <v>0</v>
      </c>
      <c r="K60" s="37">
        <v>0</v>
      </c>
      <c r="L60" s="131">
        <f t="shared" si="7"/>
        <v>0</v>
      </c>
      <c r="M60" s="131">
        <f t="shared" si="8"/>
        <v>0</v>
      </c>
      <c r="N60" s="133"/>
      <c r="O60" s="36"/>
      <c r="P60" s="133"/>
      <c r="Q60" s="133"/>
    </row>
    <row r="61" spans="1:17" ht="43.5" customHeight="1">
      <c r="A61" s="138">
        <f t="shared" si="10"/>
        <v>31</v>
      </c>
      <c r="B61" s="135" t="str">
        <f>VLOOKUP(LEFT(F61,2),'L1 UC'!C:D,2,FALSE)</f>
        <v>Actions on Objectives</v>
      </c>
      <c r="C61" s="65" t="str">
        <f t="shared" si="5"/>
        <v>AO</v>
      </c>
      <c r="D61" s="64" t="str">
        <f>VLOOKUP(LEFT(F61,6),'L2 UC'!C:D,2,FALSE)</f>
        <v>Installation of persistence mechanism</v>
      </c>
      <c r="E61" s="64" t="str">
        <f t="shared" si="6"/>
        <v>AO-PER</v>
      </c>
      <c r="F61" s="97" t="s">
        <v>498</v>
      </c>
      <c r="G61" s="132" t="s">
        <v>499</v>
      </c>
      <c r="H61" s="144" t="s">
        <v>500</v>
      </c>
      <c r="I61" s="37">
        <v>0</v>
      </c>
      <c r="J61" s="38">
        <v>0</v>
      </c>
      <c r="K61" s="38">
        <v>0</v>
      </c>
      <c r="L61" s="131">
        <f t="shared" si="7"/>
        <v>0</v>
      </c>
      <c r="M61" s="131">
        <f t="shared" si="8"/>
        <v>0</v>
      </c>
      <c r="N61" s="36"/>
      <c r="O61" s="36"/>
      <c r="P61" s="36"/>
      <c r="Q61" s="36"/>
    </row>
    <row r="62" spans="1:17" ht="43.5" customHeight="1">
      <c r="A62" s="138">
        <f t="shared" si="10"/>
        <v>15</v>
      </c>
      <c r="B62" s="135" t="str">
        <f>VLOOKUP(LEFT(F62,2),'L1 UC'!C:D,2,FALSE)</f>
        <v>Exploitation</v>
      </c>
      <c r="C62" s="65" t="str">
        <f t="shared" si="5"/>
        <v>EX</v>
      </c>
      <c r="D62" s="64" t="str">
        <f>VLOOKUP(LEFT(F62,6),'L2 UC'!C:D,2,FALSE)</f>
        <v>Application whitelist evasion attempt</v>
      </c>
      <c r="E62" s="64" t="str">
        <f t="shared" si="6"/>
        <v>EX-AWE</v>
      </c>
      <c r="F62" s="97" t="s">
        <v>501</v>
      </c>
      <c r="G62" s="132" t="s">
        <v>502</v>
      </c>
      <c r="H62" s="144" t="s">
        <v>503</v>
      </c>
      <c r="I62" s="37">
        <v>0</v>
      </c>
      <c r="J62" s="37">
        <v>0</v>
      </c>
      <c r="K62" s="37">
        <v>0</v>
      </c>
      <c r="L62" s="131">
        <f t="shared" si="7"/>
        <v>0</v>
      </c>
      <c r="M62" s="131">
        <f t="shared" si="8"/>
        <v>0</v>
      </c>
      <c r="N62" s="133"/>
      <c r="O62" s="36"/>
      <c r="P62" s="133"/>
      <c r="Q62" s="133"/>
    </row>
    <row r="63" spans="1:17" ht="43.5" customHeight="1">
      <c r="A63" s="138">
        <f t="shared" si="10"/>
        <v>31</v>
      </c>
      <c r="B63" s="135" t="str">
        <f>VLOOKUP(LEFT(F63,2),'L1 UC'!C:D,2,FALSE)</f>
        <v>Actions on Objectives</v>
      </c>
      <c r="C63" s="65" t="str">
        <f t="shared" si="5"/>
        <v>AO</v>
      </c>
      <c r="D63" s="64" t="str">
        <f>VLOOKUP(LEFT(F63,6),'L2 UC'!C:D,2,FALSE)</f>
        <v>Installation of persistence mechanism</v>
      </c>
      <c r="E63" s="64" t="str">
        <f t="shared" si="6"/>
        <v>AO-PER</v>
      </c>
      <c r="F63" s="97" t="s">
        <v>504</v>
      </c>
      <c r="G63" s="132" t="s">
        <v>505</v>
      </c>
      <c r="H63" s="144" t="s">
        <v>506</v>
      </c>
      <c r="I63" s="37">
        <v>0</v>
      </c>
      <c r="J63" s="38">
        <v>0</v>
      </c>
      <c r="K63" s="38">
        <v>0</v>
      </c>
      <c r="L63" s="131">
        <f t="shared" si="7"/>
        <v>0</v>
      </c>
      <c r="M63" s="131">
        <f t="shared" si="8"/>
        <v>0</v>
      </c>
      <c r="N63" s="36"/>
      <c r="O63" s="36"/>
      <c r="P63" s="36"/>
      <c r="Q63" s="36"/>
    </row>
    <row r="64" spans="1:17" ht="43.5" customHeight="1">
      <c r="A64" s="138">
        <f t="shared" si="10"/>
        <v>17</v>
      </c>
      <c r="B64" s="135" t="str">
        <f>VLOOKUP(LEFT(F64,2),'L1 UC'!C:D,2,FALSE)</f>
        <v>Actions on Objectives</v>
      </c>
      <c r="C64" s="65" t="str">
        <f t="shared" si="5"/>
        <v>AO</v>
      </c>
      <c r="D64" s="64" t="str">
        <f>VLOOKUP(LEFT(F64,6),'L2 UC'!C:D,2,FALSE)</f>
        <v>Internal reconnaissance</v>
      </c>
      <c r="E64" s="64" t="str">
        <f t="shared" si="6"/>
        <v>AO-REC</v>
      </c>
      <c r="F64" s="97" t="s">
        <v>507</v>
      </c>
      <c r="G64" s="132" t="s">
        <v>508</v>
      </c>
      <c r="H64" s="144" t="s">
        <v>509</v>
      </c>
      <c r="I64" s="37">
        <v>0</v>
      </c>
      <c r="J64" s="37">
        <v>0</v>
      </c>
      <c r="K64" s="37">
        <v>0</v>
      </c>
      <c r="L64" s="131">
        <f t="shared" si="7"/>
        <v>0</v>
      </c>
      <c r="M64" s="131">
        <f t="shared" si="8"/>
        <v>0</v>
      </c>
      <c r="N64" s="133"/>
      <c r="O64" s="36"/>
      <c r="P64" s="133"/>
      <c r="Q64" s="133"/>
    </row>
    <row r="65" spans="1:17" ht="43.5" customHeight="1">
      <c r="A65" s="138">
        <f t="shared" si="10"/>
        <v>7</v>
      </c>
      <c r="B65" s="135" t="str">
        <f>VLOOKUP(LEFT(F65,2),'L1 UC'!C:D,2,FALSE)</f>
        <v>Policy Violations</v>
      </c>
      <c r="C65" s="65" t="str">
        <f t="shared" si="5"/>
        <v>PV</v>
      </c>
      <c r="D65" s="64" t="str">
        <f>VLOOKUP(LEFT(F65,6),'L2 UC'!C:D,2,FALSE)</f>
        <v>Unauthorized process launched</v>
      </c>
      <c r="E65" s="64" t="str">
        <f t="shared" si="6"/>
        <v>PV-PRC</v>
      </c>
      <c r="F65" s="97" t="s">
        <v>510</v>
      </c>
      <c r="G65" s="132" t="s">
        <v>511</v>
      </c>
      <c r="H65" s="144" t="s">
        <v>512</v>
      </c>
      <c r="I65" s="37">
        <v>0</v>
      </c>
      <c r="J65" s="37">
        <v>0</v>
      </c>
      <c r="K65" s="37">
        <v>0</v>
      </c>
      <c r="L65" s="131">
        <f t="shared" si="7"/>
        <v>0</v>
      </c>
      <c r="M65" s="131">
        <f t="shared" si="8"/>
        <v>0</v>
      </c>
      <c r="N65" s="133"/>
      <c r="O65" s="36"/>
      <c r="P65" s="133"/>
      <c r="Q65" s="133"/>
    </row>
    <row r="66" spans="1:17" ht="43.5" customHeight="1">
      <c r="A66" s="138">
        <f t="shared" si="10"/>
        <v>16</v>
      </c>
      <c r="B66" s="135" t="str">
        <f>VLOOKUP(LEFT(F66,2),'L1 UC'!C:D,2,FALSE)</f>
        <v>Command &amp; Control</v>
      </c>
      <c r="C66" s="65" t="str">
        <f t="shared" ref="C66:C97" si="11">LEFT(E66,2)</f>
        <v>CC</v>
      </c>
      <c r="D66" s="64" t="str">
        <f>VLOOKUP(LEFT(F66,6),'L2 UC'!C:D,2,FALSE)</f>
        <v>Suspicious outbound network communication</v>
      </c>
      <c r="E66" s="64" t="str">
        <f t="shared" ref="E66:E97" si="12">LEFT(F66,6)</f>
        <v>CC-SNC</v>
      </c>
      <c r="F66" s="97" t="s">
        <v>513</v>
      </c>
      <c r="G66" s="132" t="s">
        <v>514</v>
      </c>
      <c r="H66" s="145" t="s">
        <v>515</v>
      </c>
      <c r="I66" s="37">
        <v>0</v>
      </c>
      <c r="J66" s="37">
        <v>0</v>
      </c>
      <c r="K66" s="37">
        <v>0</v>
      </c>
      <c r="L66" s="131">
        <f t="shared" ref="L66:L97" si="13">I66*J66*K66</f>
        <v>0</v>
      </c>
      <c r="M66" s="131">
        <f t="shared" ref="M66:M97" si="14">I66-L66</f>
        <v>0</v>
      </c>
      <c r="N66" s="133"/>
      <c r="O66" s="133"/>
      <c r="P66" s="133"/>
      <c r="Q66" s="133"/>
    </row>
    <row r="67" spans="1:17" ht="43.5" customHeight="1">
      <c r="A67" s="138">
        <f t="shared" si="10"/>
        <v>20</v>
      </c>
      <c r="B67" s="135" t="str">
        <f>VLOOKUP(LEFT(F67,2),'L1 UC'!C:D,2,FALSE)</f>
        <v>Actions on Objectives</v>
      </c>
      <c r="C67" s="65" t="str">
        <f t="shared" si="11"/>
        <v>AO</v>
      </c>
      <c r="D67" s="64" t="str">
        <f>VLOOKUP(LEFT(F67,6),'L2 UC'!C:D,2,FALSE)</f>
        <v>Detection evasion techniques</v>
      </c>
      <c r="E67" s="64" t="str">
        <f t="shared" si="12"/>
        <v>AO-EVA</v>
      </c>
      <c r="F67" s="97" t="s">
        <v>516</v>
      </c>
      <c r="G67" s="132" t="s">
        <v>517</v>
      </c>
      <c r="H67" s="144" t="s">
        <v>518</v>
      </c>
      <c r="I67" s="37">
        <v>0</v>
      </c>
      <c r="J67" s="37">
        <v>0</v>
      </c>
      <c r="K67" s="37">
        <v>0</v>
      </c>
      <c r="L67" s="131">
        <f t="shared" si="13"/>
        <v>0</v>
      </c>
      <c r="M67" s="131">
        <f t="shared" si="14"/>
        <v>0</v>
      </c>
      <c r="N67" s="133"/>
      <c r="O67" s="36"/>
      <c r="P67" s="133"/>
      <c r="Q67" s="133"/>
    </row>
    <row r="68" spans="1:17" ht="43.5" customHeight="1">
      <c r="A68" s="138">
        <f t="shared" si="10"/>
        <v>31</v>
      </c>
      <c r="B68" s="135" t="str">
        <f>VLOOKUP(LEFT(F68,2),'L1 UC'!C:D,2,FALSE)</f>
        <v>Actions on Objectives</v>
      </c>
      <c r="C68" s="65" t="str">
        <f t="shared" si="11"/>
        <v>AO</v>
      </c>
      <c r="D68" s="64" t="str">
        <f>VLOOKUP(LEFT(F68,6),'L2 UC'!C:D,2,FALSE)</f>
        <v>Installation of persistence mechanism</v>
      </c>
      <c r="E68" s="64" t="str">
        <f t="shared" si="12"/>
        <v>AO-PER</v>
      </c>
      <c r="F68" s="97" t="s">
        <v>519</v>
      </c>
      <c r="G68" s="132" t="s">
        <v>520</v>
      </c>
      <c r="H68" s="144" t="s">
        <v>521</v>
      </c>
      <c r="I68" s="37">
        <v>0</v>
      </c>
      <c r="J68" s="37">
        <v>0</v>
      </c>
      <c r="K68" s="37">
        <v>0</v>
      </c>
      <c r="L68" s="131">
        <f t="shared" si="13"/>
        <v>0</v>
      </c>
      <c r="M68" s="131">
        <f t="shared" si="14"/>
        <v>0</v>
      </c>
      <c r="N68" s="36"/>
      <c r="O68" s="36"/>
      <c r="P68" s="36"/>
      <c r="Q68" s="37"/>
    </row>
    <row r="69" spans="1:17" ht="43.5" customHeight="1">
      <c r="A69" s="138">
        <f t="shared" si="10"/>
        <v>1</v>
      </c>
      <c r="B69" s="135" t="str">
        <f>VLOOKUP(LEFT(F69,2),'L1 UC'!C:D,2,FALSE)</f>
        <v>Policy Violations</v>
      </c>
      <c r="C69" s="65" t="str">
        <f t="shared" si="11"/>
        <v>PV</v>
      </c>
      <c r="D69" s="64" t="str">
        <f>VLOOKUP(LEFT(F69,6),'L2 UC'!C:D,2,FALSE)</f>
        <v>Vulnerable system or service</v>
      </c>
      <c r="E69" s="64" t="str">
        <f t="shared" si="12"/>
        <v>PV-VUL</v>
      </c>
      <c r="F69" s="97" t="s">
        <v>522</v>
      </c>
      <c r="G69" s="132" t="s">
        <v>523</v>
      </c>
      <c r="H69" s="144" t="s">
        <v>524</v>
      </c>
      <c r="I69" s="37">
        <v>0</v>
      </c>
      <c r="J69" s="37">
        <v>0</v>
      </c>
      <c r="K69" s="37">
        <v>0</v>
      </c>
      <c r="L69" s="131">
        <f t="shared" si="13"/>
        <v>0</v>
      </c>
      <c r="M69" s="131">
        <f t="shared" si="14"/>
        <v>0</v>
      </c>
      <c r="N69" s="133"/>
      <c r="O69" s="36"/>
      <c r="P69" s="133"/>
      <c r="Q69" s="133"/>
    </row>
    <row r="70" spans="1:17" ht="43.5" customHeight="1">
      <c r="A70" s="138">
        <f t="shared" si="10"/>
        <v>17</v>
      </c>
      <c r="B70" s="135" t="str">
        <f>VLOOKUP(LEFT(F70,2),'L1 UC'!C:D,2,FALSE)</f>
        <v>Actions on Objectives</v>
      </c>
      <c r="C70" s="65" t="str">
        <f t="shared" si="11"/>
        <v>AO</v>
      </c>
      <c r="D70" s="64" t="str">
        <f>VLOOKUP(LEFT(F70,6),'L2 UC'!C:D,2,FALSE)</f>
        <v>Internal reconnaissance</v>
      </c>
      <c r="E70" s="64" t="str">
        <f t="shared" si="12"/>
        <v>AO-REC</v>
      </c>
      <c r="F70" s="97" t="s">
        <v>525</v>
      </c>
      <c r="G70" s="132" t="s">
        <v>526</v>
      </c>
      <c r="H70" s="144" t="s">
        <v>527</v>
      </c>
      <c r="I70" s="37">
        <v>0</v>
      </c>
      <c r="J70" s="37">
        <v>0</v>
      </c>
      <c r="K70" s="37">
        <v>0</v>
      </c>
      <c r="L70" s="131">
        <f t="shared" si="13"/>
        <v>0</v>
      </c>
      <c r="M70" s="131">
        <f t="shared" si="14"/>
        <v>0</v>
      </c>
      <c r="N70" s="133"/>
      <c r="O70" s="36"/>
      <c r="P70" s="133"/>
      <c r="Q70" s="133"/>
    </row>
    <row r="71" spans="1:17" ht="43.5" customHeight="1">
      <c r="A71" s="138">
        <f t="shared" si="10"/>
        <v>20</v>
      </c>
      <c r="B71" s="135" t="str">
        <f>VLOOKUP(LEFT(F71,2),'L1 UC'!C:D,2,FALSE)</f>
        <v>Actions on Objectives</v>
      </c>
      <c r="C71" s="65" t="str">
        <f t="shared" si="11"/>
        <v>AO</v>
      </c>
      <c r="D71" s="64" t="str">
        <f>VLOOKUP(LEFT(F71,6),'L2 UC'!C:D,2,FALSE)</f>
        <v>Detection evasion techniques</v>
      </c>
      <c r="E71" s="64" t="str">
        <f t="shared" si="12"/>
        <v>AO-EVA</v>
      </c>
      <c r="F71" s="97" t="s">
        <v>528</v>
      </c>
      <c r="G71" s="132" t="s">
        <v>529</v>
      </c>
      <c r="H71" s="144" t="s">
        <v>530</v>
      </c>
      <c r="I71" s="37">
        <v>0</v>
      </c>
      <c r="J71" s="37">
        <v>0</v>
      </c>
      <c r="K71" s="37">
        <v>0</v>
      </c>
      <c r="L71" s="131">
        <f t="shared" si="13"/>
        <v>0</v>
      </c>
      <c r="M71" s="131">
        <f t="shared" si="14"/>
        <v>0</v>
      </c>
      <c r="N71" s="133"/>
      <c r="O71" s="36"/>
      <c r="P71" s="133"/>
      <c r="Q71" s="133"/>
    </row>
    <row r="72" spans="1:17" ht="43.5" customHeight="1">
      <c r="A72" s="138">
        <f t="shared" si="10"/>
        <v>16</v>
      </c>
      <c r="B72" s="135" t="str">
        <f>VLOOKUP(LEFT(F72,2),'L1 UC'!C:D,2,FALSE)</f>
        <v>Command &amp; Control</v>
      </c>
      <c r="C72" s="65" t="str">
        <f t="shared" si="11"/>
        <v>CC</v>
      </c>
      <c r="D72" s="64" t="str">
        <f>VLOOKUP(LEFT(F72,6),'L2 UC'!C:D,2,FALSE)</f>
        <v>Suspicious outbound network communication</v>
      </c>
      <c r="E72" s="64" t="str">
        <f t="shared" si="12"/>
        <v>CC-SNC</v>
      </c>
      <c r="F72" s="97" t="s">
        <v>531</v>
      </c>
      <c r="G72" s="132" t="s">
        <v>532</v>
      </c>
      <c r="H72" s="145" t="s">
        <v>533</v>
      </c>
      <c r="I72" s="37">
        <v>0</v>
      </c>
      <c r="J72" s="37">
        <v>0</v>
      </c>
      <c r="K72" s="37">
        <v>0</v>
      </c>
      <c r="L72" s="131">
        <f t="shared" si="13"/>
        <v>0</v>
      </c>
      <c r="M72" s="131">
        <f t="shared" si="14"/>
        <v>0</v>
      </c>
      <c r="N72" s="133"/>
      <c r="O72" s="133"/>
      <c r="P72" s="133"/>
      <c r="Q72" s="133"/>
    </row>
    <row r="73" spans="1:17" ht="43.5" customHeight="1">
      <c r="A73" s="138">
        <f t="shared" si="10"/>
        <v>12</v>
      </c>
      <c r="B73" s="135" t="str">
        <f>VLOOKUP(LEFT(F73,2),'L1 UC'!C:D,2,FALSE)</f>
        <v>Actions on Objectives</v>
      </c>
      <c r="C73" s="65" t="str">
        <f t="shared" si="11"/>
        <v>AO</v>
      </c>
      <c r="D73" s="64" t="str">
        <f>VLOOKUP(LEFT(F73,6),'L2 UC'!C:D,2,FALSE)</f>
        <v>Lateral movement</v>
      </c>
      <c r="E73" s="64" t="str">
        <f t="shared" si="12"/>
        <v>AO-LAT</v>
      </c>
      <c r="F73" s="97" t="s">
        <v>534</v>
      </c>
      <c r="G73" s="132" t="s">
        <v>535</v>
      </c>
      <c r="H73" s="144" t="s">
        <v>536</v>
      </c>
      <c r="I73" s="37">
        <v>0</v>
      </c>
      <c r="J73" s="37">
        <v>0</v>
      </c>
      <c r="K73" s="37">
        <v>0</v>
      </c>
      <c r="L73" s="131">
        <f t="shared" si="13"/>
        <v>0</v>
      </c>
      <c r="M73" s="131">
        <f t="shared" si="14"/>
        <v>0</v>
      </c>
      <c r="N73" s="133"/>
      <c r="O73" s="36"/>
      <c r="P73" s="133"/>
      <c r="Q73" s="133"/>
    </row>
    <row r="74" spans="1:17" ht="43.5" customHeight="1">
      <c r="A74" s="138">
        <f t="shared" si="10"/>
        <v>20</v>
      </c>
      <c r="B74" s="135" t="str">
        <f>VLOOKUP(LEFT(F74,2),'L1 UC'!C:D,2,FALSE)</f>
        <v>Actions on Objectives</v>
      </c>
      <c r="C74" s="65" t="str">
        <f t="shared" si="11"/>
        <v>AO</v>
      </c>
      <c r="D74" s="64" t="str">
        <f>VLOOKUP(LEFT(F74,6),'L2 UC'!C:D,2,FALSE)</f>
        <v>Detection evasion techniques</v>
      </c>
      <c r="E74" s="64" t="str">
        <f t="shared" si="12"/>
        <v>AO-EVA</v>
      </c>
      <c r="F74" s="97" t="s">
        <v>537</v>
      </c>
      <c r="G74" s="132" t="s">
        <v>538</v>
      </c>
      <c r="H74" s="144" t="s">
        <v>539</v>
      </c>
      <c r="I74" s="37">
        <v>0</v>
      </c>
      <c r="J74" s="37">
        <v>0</v>
      </c>
      <c r="K74" s="37">
        <v>0</v>
      </c>
      <c r="L74" s="131">
        <f t="shared" si="13"/>
        <v>0</v>
      </c>
      <c r="M74" s="131">
        <f t="shared" si="14"/>
        <v>0</v>
      </c>
      <c r="N74" s="133"/>
      <c r="O74" s="36"/>
      <c r="P74" s="133"/>
      <c r="Q74" s="133"/>
    </row>
    <row r="75" spans="1:17" ht="43.5" customHeight="1">
      <c r="A75" s="138">
        <f t="shared" si="10"/>
        <v>10</v>
      </c>
      <c r="B75" s="135" t="str">
        <f>VLOOKUP(LEFT(F75,2),'L1 UC'!C:D,2,FALSE)</f>
        <v>Actions on Objectives</v>
      </c>
      <c r="C75" s="65" t="str">
        <f t="shared" si="11"/>
        <v>AO</v>
      </c>
      <c r="D75" s="64" t="str">
        <f>VLOOKUP(LEFT(F75,6),'L2 UC'!C:D,2,FALSE)</f>
        <v>Data collection</v>
      </c>
      <c r="E75" s="64" t="str">
        <f t="shared" si="12"/>
        <v>AO-COL</v>
      </c>
      <c r="F75" s="97" t="s">
        <v>540</v>
      </c>
      <c r="G75" s="132" t="s">
        <v>541</v>
      </c>
      <c r="H75" s="145" t="s">
        <v>542</v>
      </c>
      <c r="I75" s="37">
        <v>0</v>
      </c>
      <c r="J75" s="37">
        <v>0</v>
      </c>
      <c r="K75" s="37">
        <v>0</v>
      </c>
      <c r="L75" s="131">
        <f t="shared" si="13"/>
        <v>0</v>
      </c>
      <c r="M75" s="131">
        <f t="shared" si="14"/>
        <v>0</v>
      </c>
      <c r="N75" s="133"/>
      <c r="O75" s="133"/>
      <c r="P75" s="133"/>
      <c r="Q75" s="133"/>
    </row>
    <row r="76" spans="1:17" ht="43.5" customHeight="1">
      <c r="A76" s="138">
        <f t="shared" si="10"/>
        <v>12</v>
      </c>
      <c r="B76" s="135" t="str">
        <f>VLOOKUP(LEFT(F76,2),'L1 UC'!C:D,2,FALSE)</f>
        <v>Actions on Objectives</v>
      </c>
      <c r="C76" s="65" t="str">
        <f t="shared" si="11"/>
        <v>AO</v>
      </c>
      <c r="D76" s="64" t="str">
        <f>VLOOKUP(LEFT(F76,6),'L2 UC'!C:D,2,FALSE)</f>
        <v>Lateral movement</v>
      </c>
      <c r="E76" s="64" t="str">
        <f t="shared" si="12"/>
        <v>AO-LAT</v>
      </c>
      <c r="F76" s="97" t="s">
        <v>543</v>
      </c>
      <c r="G76" s="132" t="s">
        <v>544</v>
      </c>
      <c r="H76" s="144" t="s">
        <v>545</v>
      </c>
      <c r="I76" s="37">
        <v>0</v>
      </c>
      <c r="J76" s="37">
        <v>0</v>
      </c>
      <c r="K76" s="37">
        <v>0</v>
      </c>
      <c r="L76" s="131">
        <f t="shared" si="13"/>
        <v>0</v>
      </c>
      <c r="M76" s="131">
        <f t="shared" si="14"/>
        <v>0</v>
      </c>
      <c r="N76" s="133"/>
      <c r="O76" s="36"/>
      <c r="P76" s="133"/>
      <c r="Q76" s="133"/>
    </row>
    <row r="77" spans="1:17" ht="43.5" customHeight="1">
      <c r="A77" s="138">
        <f t="shared" si="10"/>
        <v>12</v>
      </c>
      <c r="B77" s="135" t="str">
        <f>VLOOKUP(LEFT(F77,2),'L1 UC'!C:D,2,FALSE)</f>
        <v>Actions on Objectives</v>
      </c>
      <c r="C77" s="65" t="str">
        <f t="shared" si="11"/>
        <v>AO</v>
      </c>
      <c r="D77" s="64" t="str">
        <f>VLOOKUP(LEFT(F77,6),'L2 UC'!C:D,2,FALSE)</f>
        <v>Lateral movement</v>
      </c>
      <c r="E77" s="64" t="str">
        <f t="shared" si="12"/>
        <v>AO-LAT</v>
      </c>
      <c r="F77" s="97" t="s">
        <v>546</v>
      </c>
      <c r="G77" s="132" t="s">
        <v>547</v>
      </c>
      <c r="H77" s="144" t="s">
        <v>548</v>
      </c>
      <c r="I77" s="37">
        <v>0</v>
      </c>
      <c r="J77" s="37">
        <v>0</v>
      </c>
      <c r="K77" s="37">
        <v>0</v>
      </c>
      <c r="L77" s="131">
        <f t="shared" si="13"/>
        <v>0</v>
      </c>
      <c r="M77" s="131">
        <f t="shared" si="14"/>
        <v>0</v>
      </c>
      <c r="N77" s="133"/>
      <c r="O77" s="36"/>
      <c r="P77" s="133"/>
      <c r="Q77" s="134"/>
    </row>
    <row r="78" spans="1:17" ht="43.5" customHeight="1">
      <c r="A78" s="138">
        <f t="shared" si="10"/>
        <v>12</v>
      </c>
      <c r="B78" s="135" t="str">
        <f>VLOOKUP(LEFT(F78,2),'L1 UC'!C:D,2,FALSE)</f>
        <v>Actions on Objectives</v>
      </c>
      <c r="C78" s="65" t="str">
        <f t="shared" si="11"/>
        <v>AO</v>
      </c>
      <c r="D78" s="64" t="str">
        <f>VLOOKUP(LEFT(F78,6),'L2 UC'!C:D,2,FALSE)</f>
        <v>Lateral movement</v>
      </c>
      <c r="E78" s="64" t="str">
        <f t="shared" si="12"/>
        <v>AO-LAT</v>
      </c>
      <c r="F78" s="97" t="s">
        <v>549</v>
      </c>
      <c r="G78" s="132" t="s">
        <v>550</v>
      </c>
      <c r="H78" s="144" t="s">
        <v>551</v>
      </c>
      <c r="I78" s="37">
        <v>0</v>
      </c>
      <c r="J78" s="37">
        <v>0</v>
      </c>
      <c r="K78" s="37">
        <v>0</v>
      </c>
      <c r="L78" s="131">
        <f t="shared" si="13"/>
        <v>0</v>
      </c>
      <c r="M78" s="131">
        <f t="shared" si="14"/>
        <v>0</v>
      </c>
      <c r="N78" s="133"/>
      <c r="O78" s="36"/>
      <c r="P78" s="133"/>
      <c r="Q78" s="133"/>
    </row>
    <row r="79" spans="1:17" ht="43.5" customHeight="1">
      <c r="A79" s="138">
        <f t="shared" si="10"/>
        <v>3</v>
      </c>
      <c r="B79" s="135" t="str">
        <f>VLOOKUP(LEFT(F79,2),'L1 UC'!C:D,2,FALSE)</f>
        <v>Actions on Objectives</v>
      </c>
      <c r="C79" s="65" t="str">
        <f t="shared" si="11"/>
        <v>AO</v>
      </c>
      <c r="D79" s="64" t="str">
        <f>VLOOKUP(LEFT(F79,6),'L2 UC'!C:D,2,FALSE)</f>
        <v>Account breached</v>
      </c>
      <c r="E79" s="64" t="str">
        <f t="shared" si="12"/>
        <v>AO-ACC</v>
      </c>
      <c r="F79" s="97" t="s">
        <v>552</v>
      </c>
      <c r="G79" s="132" t="s">
        <v>553</v>
      </c>
      <c r="H79" s="144" t="s">
        <v>554</v>
      </c>
      <c r="I79" s="37">
        <v>0</v>
      </c>
      <c r="J79" s="37">
        <v>0</v>
      </c>
      <c r="K79" s="37">
        <v>0</v>
      </c>
      <c r="L79" s="131">
        <f t="shared" si="13"/>
        <v>0</v>
      </c>
      <c r="M79" s="131">
        <f t="shared" si="14"/>
        <v>0</v>
      </c>
      <c r="N79" s="133"/>
      <c r="O79" s="36"/>
      <c r="P79" s="133"/>
      <c r="Q79" s="133"/>
    </row>
    <row r="80" spans="1:17" ht="43.5" customHeight="1">
      <c r="A80" s="138">
        <f t="shared" si="10"/>
        <v>16</v>
      </c>
      <c r="B80" s="135" t="str">
        <f>VLOOKUP(LEFT(F80,2),'L1 UC'!C:D,2,FALSE)</f>
        <v>Command &amp; Control</v>
      </c>
      <c r="C80" s="65" t="str">
        <f t="shared" si="11"/>
        <v>CC</v>
      </c>
      <c r="D80" s="64" t="str">
        <f>VLOOKUP(LEFT(F80,6),'L2 UC'!C:D,2,FALSE)</f>
        <v>Suspicious outbound network communication</v>
      </c>
      <c r="E80" s="64" t="str">
        <f t="shared" si="12"/>
        <v>CC-SNC</v>
      </c>
      <c r="F80" s="97" t="s">
        <v>555</v>
      </c>
      <c r="G80" s="132" t="s">
        <v>556</v>
      </c>
      <c r="H80" s="145" t="s">
        <v>557</v>
      </c>
      <c r="I80" s="37">
        <v>0</v>
      </c>
      <c r="J80" s="37">
        <v>0</v>
      </c>
      <c r="K80" s="37">
        <v>0</v>
      </c>
      <c r="L80" s="131">
        <f t="shared" si="13"/>
        <v>0</v>
      </c>
      <c r="M80" s="131">
        <f t="shared" si="14"/>
        <v>0</v>
      </c>
      <c r="N80" s="133"/>
      <c r="O80" s="133"/>
      <c r="P80" s="133"/>
      <c r="Q80" s="133"/>
    </row>
    <row r="81" spans="1:17" ht="43.5" customHeight="1">
      <c r="A81" s="138">
        <f t="shared" si="10"/>
        <v>12</v>
      </c>
      <c r="B81" s="135" t="str">
        <f>VLOOKUP(LEFT(F81,2),'L1 UC'!C:D,2,FALSE)</f>
        <v>Actions on Objectives</v>
      </c>
      <c r="C81" s="65" t="str">
        <f t="shared" si="11"/>
        <v>AO</v>
      </c>
      <c r="D81" s="64" t="str">
        <f>VLOOKUP(LEFT(F81,6),'L2 UC'!C:D,2,FALSE)</f>
        <v>Lateral movement</v>
      </c>
      <c r="E81" s="64" t="str">
        <f t="shared" si="12"/>
        <v>AO-LAT</v>
      </c>
      <c r="F81" s="97" t="s">
        <v>558</v>
      </c>
      <c r="G81" s="132" t="s">
        <v>559</v>
      </c>
      <c r="H81" s="144" t="s">
        <v>560</v>
      </c>
      <c r="I81" s="37">
        <v>0</v>
      </c>
      <c r="J81" s="37">
        <v>0</v>
      </c>
      <c r="K81" s="37">
        <v>0</v>
      </c>
      <c r="L81" s="131">
        <f t="shared" si="13"/>
        <v>0</v>
      </c>
      <c r="M81" s="131">
        <f t="shared" si="14"/>
        <v>0</v>
      </c>
      <c r="N81" s="133"/>
      <c r="O81" s="36"/>
      <c r="P81" s="133"/>
      <c r="Q81" s="133"/>
    </row>
    <row r="82" spans="1:17" ht="43.5" customHeight="1">
      <c r="A82" s="138">
        <f t="shared" si="10"/>
        <v>9</v>
      </c>
      <c r="B82" s="135" t="str">
        <f>VLOOKUP(LEFT(F82,2),'L1 UC'!C:D,2,FALSE)</f>
        <v>Actions on Objectives</v>
      </c>
      <c r="C82" s="65" t="str">
        <f t="shared" si="11"/>
        <v>AO</v>
      </c>
      <c r="D82" s="64" t="str">
        <f>VLOOKUP(LEFT(F82,6),'L2 UC'!C:D,2,FALSE)</f>
        <v>Credential theft</v>
      </c>
      <c r="E82" s="64" t="str">
        <f t="shared" si="12"/>
        <v>AO-CRE</v>
      </c>
      <c r="F82" s="97" t="s">
        <v>561</v>
      </c>
      <c r="G82" s="132" t="s">
        <v>562</v>
      </c>
      <c r="H82" s="144" t="s">
        <v>563</v>
      </c>
      <c r="I82" s="37">
        <v>0</v>
      </c>
      <c r="J82" s="37">
        <v>0</v>
      </c>
      <c r="K82" s="37">
        <v>0</v>
      </c>
      <c r="L82" s="131">
        <f t="shared" si="13"/>
        <v>0</v>
      </c>
      <c r="M82" s="131">
        <f t="shared" si="14"/>
        <v>0</v>
      </c>
      <c r="N82" s="133"/>
      <c r="O82" s="36"/>
      <c r="P82" s="133"/>
      <c r="Q82" s="133"/>
    </row>
    <row r="83" spans="1:17" ht="43.5" customHeight="1">
      <c r="A83" s="138">
        <f t="shared" si="10"/>
        <v>17</v>
      </c>
      <c r="B83" s="135" t="str">
        <f>VLOOKUP(LEFT(F83,2),'L1 UC'!C:D,2,FALSE)</f>
        <v>Actions on Objectives</v>
      </c>
      <c r="C83" s="65" t="str">
        <f t="shared" si="11"/>
        <v>AO</v>
      </c>
      <c r="D83" s="64" t="str">
        <f>VLOOKUP(LEFT(F83,6),'L2 UC'!C:D,2,FALSE)</f>
        <v>Internal reconnaissance</v>
      </c>
      <c r="E83" s="64" t="str">
        <f t="shared" si="12"/>
        <v>AO-REC</v>
      </c>
      <c r="F83" s="97" t="s">
        <v>564</v>
      </c>
      <c r="G83" s="132" t="s">
        <v>565</v>
      </c>
      <c r="H83" s="144" t="s">
        <v>566</v>
      </c>
      <c r="I83" s="37">
        <v>0</v>
      </c>
      <c r="J83" s="37">
        <v>0</v>
      </c>
      <c r="K83" s="37">
        <v>0</v>
      </c>
      <c r="L83" s="131">
        <f t="shared" si="13"/>
        <v>0</v>
      </c>
      <c r="M83" s="131">
        <f t="shared" si="14"/>
        <v>0</v>
      </c>
      <c r="N83" s="133"/>
      <c r="O83" s="36"/>
      <c r="P83" s="133"/>
      <c r="Q83" s="133"/>
    </row>
    <row r="84" spans="1:17" ht="43.5" customHeight="1">
      <c r="A84" s="138">
        <f t="shared" si="10"/>
        <v>17</v>
      </c>
      <c r="B84" s="135" t="str">
        <f>VLOOKUP(LEFT(F84,2),'L1 UC'!C:D,2,FALSE)</f>
        <v>Actions on Objectives</v>
      </c>
      <c r="C84" s="65" t="str">
        <f t="shared" si="11"/>
        <v>AO</v>
      </c>
      <c r="D84" s="64" t="str">
        <f>VLOOKUP(LEFT(F84,6),'L2 UC'!C:D,2,FALSE)</f>
        <v>Internal reconnaissance</v>
      </c>
      <c r="E84" s="64" t="str">
        <f t="shared" si="12"/>
        <v>AO-REC</v>
      </c>
      <c r="F84" s="97" t="s">
        <v>567</v>
      </c>
      <c r="G84" s="132" t="s">
        <v>568</v>
      </c>
      <c r="H84" s="144" t="s">
        <v>569</v>
      </c>
      <c r="I84" s="37">
        <v>0</v>
      </c>
      <c r="J84" s="37">
        <v>0</v>
      </c>
      <c r="K84" s="37">
        <v>0</v>
      </c>
      <c r="L84" s="131">
        <f t="shared" si="13"/>
        <v>0</v>
      </c>
      <c r="M84" s="131">
        <f t="shared" si="14"/>
        <v>0</v>
      </c>
      <c r="N84" s="133"/>
      <c r="O84" s="36"/>
      <c r="P84" s="133"/>
      <c r="Q84" s="133"/>
    </row>
    <row r="85" spans="1:17" ht="43.5" customHeight="1">
      <c r="A85" s="138">
        <f t="shared" si="10"/>
        <v>31</v>
      </c>
      <c r="B85" s="135" t="str">
        <f>VLOOKUP(LEFT(F85,2),'L1 UC'!C:D,2,FALSE)</f>
        <v>Actions on Objectives</v>
      </c>
      <c r="C85" s="65" t="str">
        <f t="shared" si="11"/>
        <v>AO</v>
      </c>
      <c r="D85" s="64" t="str">
        <f>VLOOKUP(LEFT(F85,6),'L2 UC'!C:D,2,FALSE)</f>
        <v>Installation of persistence mechanism</v>
      </c>
      <c r="E85" s="64" t="str">
        <f t="shared" si="12"/>
        <v>AO-PER</v>
      </c>
      <c r="F85" s="97" t="s">
        <v>570</v>
      </c>
      <c r="G85" s="132" t="s">
        <v>571</v>
      </c>
      <c r="H85" s="144" t="s">
        <v>572</v>
      </c>
      <c r="I85" s="37">
        <v>0</v>
      </c>
      <c r="J85" s="37">
        <v>0</v>
      </c>
      <c r="K85" s="37">
        <v>0</v>
      </c>
      <c r="L85" s="131">
        <f t="shared" si="13"/>
        <v>0</v>
      </c>
      <c r="M85" s="131">
        <f t="shared" si="14"/>
        <v>0</v>
      </c>
      <c r="N85" s="133"/>
      <c r="O85" s="36"/>
      <c r="P85" s="133"/>
      <c r="Q85" s="133"/>
    </row>
    <row r="86" spans="1:17" ht="43.5" customHeight="1">
      <c r="A86" s="138">
        <f t="shared" si="10"/>
        <v>15</v>
      </c>
      <c r="B86" s="135" t="str">
        <f>VLOOKUP(LEFT(F86,2),'L1 UC'!C:D,2,FALSE)</f>
        <v>Exploitation</v>
      </c>
      <c r="C86" s="65" t="str">
        <f t="shared" si="11"/>
        <v>EX</v>
      </c>
      <c r="D86" s="64" t="str">
        <f>VLOOKUP(LEFT(F86,6),'L2 UC'!C:D,2,FALSE)</f>
        <v>Application whitelist evasion attempt</v>
      </c>
      <c r="E86" s="64" t="str">
        <f t="shared" si="12"/>
        <v>EX-AWE</v>
      </c>
      <c r="F86" s="97" t="s">
        <v>573</v>
      </c>
      <c r="G86" s="132" t="s">
        <v>574</v>
      </c>
      <c r="H86" s="144" t="s">
        <v>575</v>
      </c>
      <c r="I86" s="37">
        <v>0</v>
      </c>
      <c r="J86" s="37">
        <v>0</v>
      </c>
      <c r="K86" s="37">
        <v>0</v>
      </c>
      <c r="L86" s="131">
        <f t="shared" si="13"/>
        <v>0</v>
      </c>
      <c r="M86" s="131">
        <f t="shared" si="14"/>
        <v>0</v>
      </c>
      <c r="N86" s="133"/>
      <c r="O86" s="36"/>
      <c r="P86" s="133"/>
      <c r="Q86" s="133"/>
    </row>
    <row r="87" spans="1:17" ht="43.5" customHeight="1">
      <c r="A87" s="138">
        <f t="shared" si="10"/>
        <v>7</v>
      </c>
      <c r="B87" s="135" t="str">
        <f>VLOOKUP(LEFT(F87,2),'L1 UC'!C:D,2,FALSE)</f>
        <v>Policy Violations</v>
      </c>
      <c r="C87" s="65" t="str">
        <f t="shared" si="11"/>
        <v>PV</v>
      </c>
      <c r="D87" s="64" t="str">
        <f>VLOOKUP(LEFT(F87,6),'L2 UC'!C:D,2,FALSE)</f>
        <v>Unauthorized process launched</v>
      </c>
      <c r="E87" s="64" t="str">
        <f t="shared" si="12"/>
        <v>PV-PRC</v>
      </c>
      <c r="F87" s="97" t="s">
        <v>576</v>
      </c>
      <c r="G87" s="132" t="s">
        <v>577</v>
      </c>
      <c r="H87" s="144" t="s">
        <v>578</v>
      </c>
      <c r="I87" s="37">
        <v>0</v>
      </c>
      <c r="J87" s="37">
        <v>0</v>
      </c>
      <c r="K87" s="37">
        <v>0</v>
      </c>
      <c r="L87" s="131">
        <f t="shared" si="13"/>
        <v>0</v>
      </c>
      <c r="M87" s="131">
        <f t="shared" si="14"/>
        <v>0</v>
      </c>
      <c r="N87" s="133"/>
      <c r="O87" s="36"/>
      <c r="P87" s="133"/>
      <c r="Q87" s="133"/>
    </row>
    <row r="88" spans="1:17" ht="43.5" customHeight="1">
      <c r="A88" s="138">
        <f t="shared" si="10"/>
        <v>17</v>
      </c>
      <c r="B88" s="135" t="str">
        <f>VLOOKUP(LEFT(F88,2),'L1 UC'!C:D,2,FALSE)</f>
        <v>Actions on Objectives</v>
      </c>
      <c r="C88" s="65" t="str">
        <f t="shared" si="11"/>
        <v>AO</v>
      </c>
      <c r="D88" s="64" t="str">
        <f>VLOOKUP(LEFT(F88,6),'L2 UC'!C:D,2,FALSE)</f>
        <v>Internal reconnaissance</v>
      </c>
      <c r="E88" s="64" t="str">
        <f t="shared" si="12"/>
        <v>AO-REC</v>
      </c>
      <c r="F88" s="97" t="s">
        <v>579</v>
      </c>
      <c r="G88" s="132" t="s">
        <v>580</v>
      </c>
      <c r="H88" s="144" t="s">
        <v>581</v>
      </c>
      <c r="I88" s="37">
        <v>0</v>
      </c>
      <c r="J88" s="37">
        <v>0</v>
      </c>
      <c r="K88" s="37">
        <v>0</v>
      </c>
      <c r="L88" s="131">
        <f t="shared" si="13"/>
        <v>0</v>
      </c>
      <c r="M88" s="131">
        <f t="shared" si="14"/>
        <v>0</v>
      </c>
      <c r="N88" s="133"/>
      <c r="O88" s="36"/>
      <c r="P88" s="133"/>
      <c r="Q88" s="133"/>
    </row>
    <row r="89" spans="1:17" ht="43.5" customHeight="1">
      <c r="A89" s="138">
        <f t="shared" si="10"/>
        <v>11</v>
      </c>
      <c r="B89" s="135" t="str">
        <f>VLOOKUP(LEFT(F89,2),'L1 UC'!C:D,2,FALSE)</f>
        <v>Actions on Objectives</v>
      </c>
      <c r="C89" s="65" t="str">
        <f t="shared" si="11"/>
        <v>AO</v>
      </c>
      <c r="D89" s="64" t="str">
        <f>VLOOKUP(LEFT(F89,6),'L2 UC'!C:D,2,FALSE)</f>
        <v>Privilege escalation</v>
      </c>
      <c r="E89" s="64" t="str">
        <f t="shared" si="12"/>
        <v>AO-PRI</v>
      </c>
      <c r="F89" s="97" t="s">
        <v>582</v>
      </c>
      <c r="G89" s="132" t="s">
        <v>583</v>
      </c>
      <c r="H89" s="144" t="s">
        <v>584</v>
      </c>
      <c r="I89" s="37">
        <v>0</v>
      </c>
      <c r="J89" s="37">
        <v>0</v>
      </c>
      <c r="K89" s="37">
        <v>0</v>
      </c>
      <c r="L89" s="131">
        <f t="shared" si="13"/>
        <v>0</v>
      </c>
      <c r="M89" s="131">
        <f t="shared" si="14"/>
        <v>0</v>
      </c>
      <c r="N89" s="133"/>
      <c r="O89" s="36"/>
      <c r="P89" s="133"/>
      <c r="Q89" s="133"/>
    </row>
    <row r="90" spans="1:17" ht="43.5" customHeight="1">
      <c r="A90" s="138">
        <f t="shared" si="10"/>
        <v>2</v>
      </c>
      <c r="B90" s="135" t="str">
        <f>VLOOKUP(LEFT(F90,2),'L1 UC'!C:D,2,FALSE)</f>
        <v>Policy Violations</v>
      </c>
      <c r="C90" s="65" t="str">
        <f t="shared" si="11"/>
        <v>PV</v>
      </c>
      <c r="D90" s="64" t="str">
        <f>VLOOKUP(LEFT(F90,6),'L2 UC'!C:D,2,FALSE)</f>
        <v>Unauthorized modification of technical policy</v>
      </c>
      <c r="E90" s="64" t="str">
        <f t="shared" si="12"/>
        <v>PV-POL</v>
      </c>
      <c r="F90" s="97" t="s">
        <v>585</v>
      </c>
      <c r="G90" s="132" t="s">
        <v>586</v>
      </c>
      <c r="H90" s="144" t="s">
        <v>587</v>
      </c>
      <c r="I90" s="37">
        <v>0</v>
      </c>
      <c r="J90" s="37">
        <v>0</v>
      </c>
      <c r="K90" s="37">
        <v>0</v>
      </c>
      <c r="L90" s="131">
        <f t="shared" si="13"/>
        <v>0</v>
      </c>
      <c r="M90" s="131">
        <f t="shared" si="14"/>
        <v>0</v>
      </c>
      <c r="N90" s="133"/>
      <c r="O90" s="36"/>
      <c r="P90" s="133"/>
      <c r="Q90" s="133"/>
    </row>
    <row r="91" spans="1:17" ht="43.5" customHeight="1">
      <c r="A91" s="138">
        <f t="shared" si="10"/>
        <v>16</v>
      </c>
      <c r="B91" s="135" t="str">
        <f>VLOOKUP(LEFT(F91,2),'L1 UC'!C:D,2,FALSE)</f>
        <v>Command &amp; Control</v>
      </c>
      <c r="C91" s="65" t="str">
        <f t="shared" si="11"/>
        <v>CC</v>
      </c>
      <c r="D91" s="64" t="str">
        <f>VLOOKUP(LEFT(F91,6),'L2 UC'!C:D,2,FALSE)</f>
        <v>Suspicious outbound network communication</v>
      </c>
      <c r="E91" s="64" t="str">
        <f t="shared" si="12"/>
        <v>CC-SNC</v>
      </c>
      <c r="F91" s="97" t="s">
        <v>588</v>
      </c>
      <c r="G91" s="132" t="s">
        <v>589</v>
      </c>
      <c r="H91" s="145" t="s">
        <v>590</v>
      </c>
      <c r="I91" s="37">
        <v>0</v>
      </c>
      <c r="J91" s="37">
        <v>0</v>
      </c>
      <c r="K91" s="37">
        <v>0</v>
      </c>
      <c r="L91" s="131">
        <f t="shared" si="13"/>
        <v>0</v>
      </c>
      <c r="M91" s="131">
        <f t="shared" si="14"/>
        <v>0</v>
      </c>
      <c r="N91" s="133"/>
      <c r="O91" s="133"/>
      <c r="P91" s="133"/>
      <c r="Q91" s="133"/>
    </row>
    <row r="92" spans="1:17" ht="43.5" customHeight="1">
      <c r="A92" s="138">
        <f t="shared" si="10"/>
        <v>12</v>
      </c>
      <c r="B92" s="135" t="str">
        <f>VLOOKUP(LEFT(F92,2),'L1 UC'!C:D,2,FALSE)</f>
        <v>Actions on Objectives</v>
      </c>
      <c r="C92" s="65" t="str">
        <f t="shared" si="11"/>
        <v>AO</v>
      </c>
      <c r="D92" s="64" t="str">
        <f>VLOOKUP(LEFT(F92,6),'L2 UC'!C:D,2,FALSE)</f>
        <v>Lateral movement</v>
      </c>
      <c r="E92" s="64" t="str">
        <f t="shared" si="12"/>
        <v>AO-LAT</v>
      </c>
      <c r="F92" s="97" t="s">
        <v>591</v>
      </c>
      <c r="G92" s="132" t="s">
        <v>592</v>
      </c>
      <c r="H92" s="144" t="s">
        <v>593</v>
      </c>
      <c r="I92" s="37">
        <v>0</v>
      </c>
      <c r="J92" s="37">
        <v>0</v>
      </c>
      <c r="K92" s="37">
        <v>0</v>
      </c>
      <c r="L92" s="131">
        <f t="shared" si="13"/>
        <v>0</v>
      </c>
      <c r="M92" s="131">
        <f t="shared" si="14"/>
        <v>0</v>
      </c>
      <c r="N92" s="133"/>
      <c r="O92" s="36"/>
      <c r="P92" s="133"/>
      <c r="Q92" s="133"/>
    </row>
    <row r="93" spans="1:17" ht="43.5" customHeight="1">
      <c r="A93" s="138">
        <f t="shared" si="10"/>
        <v>16</v>
      </c>
      <c r="B93" s="135" t="str">
        <f>VLOOKUP(LEFT(F93,2),'L1 UC'!C:D,2,FALSE)</f>
        <v>Command &amp; Control</v>
      </c>
      <c r="C93" s="65" t="str">
        <f t="shared" si="11"/>
        <v>CC</v>
      </c>
      <c r="D93" s="64" t="str">
        <f>VLOOKUP(LEFT(F93,6),'L2 UC'!C:D,2,FALSE)</f>
        <v>Suspicious outbound network communication</v>
      </c>
      <c r="E93" s="64" t="str">
        <f t="shared" si="12"/>
        <v>CC-SNC</v>
      </c>
      <c r="F93" s="97" t="s">
        <v>594</v>
      </c>
      <c r="G93" s="132" t="s">
        <v>595</v>
      </c>
      <c r="H93" s="145" t="s">
        <v>596</v>
      </c>
      <c r="I93" s="37">
        <v>0</v>
      </c>
      <c r="J93" s="37">
        <v>0</v>
      </c>
      <c r="K93" s="37">
        <v>0</v>
      </c>
      <c r="L93" s="131">
        <f t="shared" si="13"/>
        <v>0</v>
      </c>
      <c r="M93" s="131">
        <f t="shared" si="14"/>
        <v>0</v>
      </c>
      <c r="N93" s="133"/>
      <c r="O93" s="133"/>
      <c r="P93" s="133"/>
      <c r="Q93" s="133"/>
    </row>
    <row r="94" spans="1:17" ht="43.5" customHeight="1">
      <c r="A94" s="138">
        <f t="shared" si="10"/>
        <v>15</v>
      </c>
      <c r="B94" s="135" t="str">
        <f>VLOOKUP(LEFT(F94,2),'L1 UC'!C:D,2,FALSE)</f>
        <v>Exploitation</v>
      </c>
      <c r="C94" s="65" t="str">
        <f t="shared" si="11"/>
        <v>EX</v>
      </c>
      <c r="D94" s="64" t="str">
        <f>VLOOKUP(LEFT(F94,6),'L2 UC'!C:D,2,FALSE)</f>
        <v>Application whitelist evasion attempt</v>
      </c>
      <c r="E94" s="64" t="str">
        <f t="shared" si="12"/>
        <v>EX-AWE</v>
      </c>
      <c r="F94" s="97" t="s">
        <v>597</v>
      </c>
      <c r="G94" s="132" t="s">
        <v>598</v>
      </c>
      <c r="H94" s="144" t="s">
        <v>599</v>
      </c>
      <c r="I94" s="37">
        <v>0</v>
      </c>
      <c r="J94" s="37">
        <v>0</v>
      </c>
      <c r="K94" s="37">
        <v>0</v>
      </c>
      <c r="L94" s="131">
        <f t="shared" si="13"/>
        <v>0</v>
      </c>
      <c r="M94" s="131">
        <f t="shared" si="14"/>
        <v>0</v>
      </c>
      <c r="N94" s="133"/>
      <c r="O94" s="36"/>
      <c r="P94" s="133"/>
      <c r="Q94" s="133"/>
    </row>
    <row r="95" spans="1:17" ht="43.5" customHeight="1">
      <c r="A95" s="138">
        <f t="shared" si="10"/>
        <v>16</v>
      </c>
      <c r="B95" s="135" t="str">
        <f>VLOOKUP(LEFT(F95,2),'L1 UC'!C:D,2,FALSE)</f>
        <v>Command &amp; Control</v>
      </c>
      <c r="C95" s="65" t="str">
        <f t="shared" si="11"/>
        <v>CC</v>
      </c>
      <c r="D95" s="64" t="str">
        <f>VLOOKUP(LEFT(F95,6),'L2 UC'!C:D,2,FALSE)</f>
        <v>Suspicious outbound network communication</v>
      </c>
      <c r="E95" s="64" t="str">
        <f t="shared" si="12"/>
        <v>CC-SNC</v>
      </c>
      <c r="F95" s="97" t="s">
        <v>600</v>
      </c>
      <c r="G95" s="132" t="s">
        <v>601</v>
      </c>
      <c r="H95" s="145" t="s">
        <v>602</v>
      </c>
      <c r="I95" s="37">
        <v>0</v>
      </c>
      <c r="J95" s="37">
        <v>0</v>
      </c>
      <c r="K95" s="37">
        <v>0</v>
      </c>
      <c r="L95" s="131">
        <f t="shared" si="13"/>
        <v>0</v>
      </c>
      <c r="M95" s="131">
        <f t="shared" si="14"/>
        <v>0</v>
      </c>
      <c r="N95" s="133"/>
      <c r="O95" s="133"/>
      <c r="P95" s="133"/>
      <c r="Q95" s="133"/>
    </row>
    <row r="96" spans="1:17" ht="43.5" customHeight="1">
      <c r="A96" s="138">
        <f t="shared" si="10"/>
        <v>16</v>
      </c>
      <c r="B96" s="135" t="str">
        <f>VLOOKUP(LEFT(F96,2),'L1 UC'!C:D,2,FALSE)</f>
        <v>Command &amp; Control</v>
      </c>
      <c r="C96" s="65" t="str">
        <f t="shared" si="11"/>
        <v>CC</v>
      </c>
      <c r="D96" s="64" t="str">
        <f>VLOOKUP(LEFT(F96,6),'L2 UC'!C:D,2,FALSE)</f>
        <v>Suspicious outbound network communication</v>
      </c>
      <c r="E96" s="64" t="str">
        <f t="shared" si="12"/>
        <v>CC-SNC</v>
      </c>
      <c r="F96" s="97" t="s">
        <v>603</v>
      </c>
      <c r="G96" s="132" t="s">
        <v>604</v>
      </c>
      <c r="H96" s="145" t="s">
        <v>605</v>
      </c>
      <c r="I96" s="37">
        <v>0</v>
      </c>
      <c r="J96" s="37">
        <v>0</v>
      </c>
      <c r="K96" s="37">
        <v>0</v>
      </c>
      <c r="L96" s="131">
        <f t="shared" si="13"/>
        <v>0</v>
      </c>
      <c r="M96" s="131">
        <f t="shared" si="14"/>
        <v>0</v>
      </c>
      <c r="N96" s="133"/>
      <c r="O96" s="133"/>
      <c r="P96" s="133"/>
      <c r="Q96" s="133"/>
    </row>
    <row r="97" spans="1:17" ht="43.5" customHeight="1">
      <c r="A97" s="138">
        <f t="shared" si="10"/>
        <v>20</v>
      </c>
      <c r="B97" s="135" t="str">
        <f>VLOOKUP(LEFT(F97,2),'L1 UC'!C:D,2,FALSE)</f>
        <v>Actions on Objectives</v>
      </c>
      <c r="C97" s="65" t="str">
        <f t="shared" si="11"/>
        <v>AO</v>
      </c>
      <c r="D97" s="64" t="str">
        <f>VLOOKUP(LEFT(F97,6),'L2 UC'!C:D,2,FALSE)</f>
        <v>Detection evasion techniques</v>
      </c>
      <c r="E97" s="64" t="str">
        <f t="shared" si="12"/>
        <v>AO-EVA</v>
      </c>
      <c r="F97" s="97" t="s">
        <v>606</v>
      </c>
      <c r="G97" s="132" t="s">
        <v>607</v>
      </c>
      <c r="H97" s="144" t="s">
        <v>608</v>
      </c>
      <c r="I97" s="37">
        <v>0</v>
      </c>
      <c r="J97" s="37">
        <v>0</v>
      </c>
      <c r="K97" s="37">
        <v>0</v>
      </c>
      <c r="L97" s="131">
        <f t="shared" si="13"/>
        <v>0</v>
      </c>
      <c r="M97" s="131">
        <f t="shared" si="14"/>
        <v>0</v>
      </c>
      <c r="N97" s="133"/>
      <c r="O97" s="36"/>
      <c r="P97" s="133"/>
      <c r="Q97" s="133"/>
    </row>
    <row r="98" spans="1:17" ht="43.5" customHeight="1">
      <c r="A98" s="138">
        <f t="shared" si="10"/>
        <v>12</v>
      </c>
      <c r="B98" s="135" t="str">
        <f>VLOOKUP(LEFT(F98,2),'L1 UC'!C:D,2,FALSE)</f>
        <v>Actions on Objectives</v>
      </c>
      <c r="C98" s="65" t="str">
        <f t="shared" ref="C98:C129" si="15">LEFT(E98,2)</f>
        <v>AO</v>
      </c>
      <c r="D98" s="64" t="str">
        <f>VLOOKUP(LEFT(F98,6),'L2 UC'!C:D,2,FALSE)</f>
        <v>Lateral movement</v>
      </c>
      <c r="E98" s="64" t="str">
        <f t="shared" ref="E98:E129" si="16">LEFT(F98,6)</f>
        <v>AO-LAT</v>
      </c>
      <c r="F98" s="97" t="s">
        <v>609</v>
      </c>
      <c r="G98" s="132" t="s">
        <v>610</v>
      </c>
      <c r="H98" s="144" t="s">
        <v>611</v>
      </c>
      <c r="I98" s="37">
        <v>0</v>
      </c>
      <c r="J98" s="37">
        <v>0</v>
      </c>
      <c r="K98" s="37">
        <v>0</v>
      </c>
      <c r="L98" s="131">
        <f t="shared" ref="L98:L129" si="17">I98*J98*K98</f>
        <v>0</v>
      </c>
      <c r="M98" s="131">
        <f t="shared" ref="M98:M129" si="18">I98-L98</f>
        <v>0</v>
      </c>
      <c r="N98" s="133"/>
      <c r="O98" s="36"/>
      <c r="P98" s="133"/>
      <c r="Q98" s="133"/>
    </row>
    <row r="99" spans="1:17" ht="43.5" customHeight="1">
      <c r="A99" s="138">
        <f t="shared" si="10"/>
        <v>3</v>
      </c>
      <c r="B99" s="135" t="str">
        <f>VLOOKUP(LEFT(F99,2),'L1 UC'!C:D,2,FALSE)</f>
        <v>Actions on Objectives</v>
      </c>
      <c r="C99" s="65" t="str">
        <f t="shared" si="15"/>
        <v>AO</v>
      </c>
      <c r="D99" s="64" t="str">
        <f>VLOOKUP(LEFT(F99,6),'L2 UC'!C:D,2,FALSE)</f>
        <v>Account breached</v>
      </c>
      <c r="E99" s="64" t="str">
        <f t="shared" si="16"/>
        <v>AO-ACC</v>
      </c>
      <c r="F99" s="97" t="s">
        <v>612</v>
      </c>
      <c r="G99" s="132" t="s">
        <v>613</v>
      </c>
      <c r="H99" s="144" t="s">
        <v>614</v>
      </c>
      <c r="I99" s="37">
        <v>0</v>
      </c>
      <c r="J99" s="37">
        <v>0</v>
      </c>
      <c r="K99" s="37">
        <v>0</v>
      </c>
      <c r="L99" s="131">
        <f t="shared" si="17"/>
        <v>0</v>
      </c>
      <c r="M99" s="131">
        <f t="shared" si="18"/>
        <v>0</v>
      </c>
      <c r="N99" s="133"/>
      <c r="O99" s="36"/>
      <c r="P99" s="133"/>
      <c r="Q99" s="133"/>
    </row>
    <row r="100" spans="1:17" ht="43.5" customHeight="1">
      <c r="A100" s="138">
        <f t="shared" si="10"/>
        <v>20</v>
      </c>
      <c r="B100" s="135" t="str">
        <f>VLOOKUP(LEFT(F100,2),'L1 UC'!C:D,2,FALSE)</f>
        <v>Actions on Objectives</v>
      </c>
      <c r="C100" s="65" t="str">
        <f t="shared" si="15"/>
        <v>AO</v>
      </c>
      <c r="D100" s="64" t="str">
        <f>VLOOKUP(LEFT(F100,6),'L2 UC'!C:D,2,FALSE)</f>
        <v>Detection evasion techniques</v>
      </c>
      <c r="E100" s="64" t="str">
        <f t="shared" si="16"/>
        <v>AO-EVA</v>
      </c>
      <c r="F100" s="97" t="s">
        <v>615</v>
      </c>
      <c r="G100" s="132" t="s">
        <v>616</v>
      </c>
      <c r="H100" s="144" t="s">
        <v>617</v>
      </c>
      <c r="I100" s="37">
        <v>0</v>
      </c>
      <c r="J100" s="37">
        <v>0</v>
      </c>
      <c r="K100" s="37">
        <v>0</v>
      </c>
      <c r="L100" s="131">
        <f t="shared" si="17"/>
        <v>0</v>
      </c>
      <c r="M100" s="131">
        <f t="shared" si="18"/>
        <v>0</v>
      </c>
      <c r="N100" s="133"/>
      <c r="O100" s="36"/>
      <c r="P100" s="133"/>
      <c r="Q100" s="133"/>
    </row>
    <row r="101" spans="1:17" ht="43.5" customHeight="1">
      <c r="A101" s="138">
        <f t="shared" si="10"/>
        <v>31</v>
      </c>
      <c r="B101" s="135" t="str">
        <f>VLOOKUP(LEFT(F101,2),'L1 UC'!C:D,2,FALSE)</f>
        <v>Actions on Objectives</v>
      </c>
      <c r="C101" s="65" t="str">
        <f t="shared" si="15"/>
        <v>AO</v>
      </c>
      <c r="D101" s="64" t="str">
        <f>VLOOKUP(LEFT(F101,6),'L2 UC'!C:D,2,FALSE)</f>
        <v>Installation of persistence mechanism</v>
      </c>
      <c r="E101" s="64" t="str">
        <f t="shared" si="16"/>
        <v>AO-PER</v>
      </c>
      <c r="F101" s="97" t="s">
        <v>618</v>
      </c>
      <c r="G101" s="132" t="s">
        <v>619</v>
      </c>
      <c r="H101" s="144" t="s">
        <v>620</v>
      </c>
      <c r="I101" s="37">
        <v>0</v>
      </c>
      <c r="J101" s="37">
        <v>0</v>
      </c>
      <c r="K101" s="37">
        <v>0</v>
      </c>
      <c r="L101" s="131">
        <f t="shared" si="17"/>
        <v>0</v>
      </c>
      <c r="M101" s="131">
        <f t="shared" si="18"/>
        <v>0</v>
      </c>
      <c r="N101" s="133"/>
      <c r="O101" s="36"/>
      <c r="P101" s="133"/>
      <c r="Q101" s="133"/>
    </row>
    <row r="102" spans="1:17" ht="43.5" customHeight="1">
      <c r="A102" s="138">
        <f t="shared" si="10"/>
        <v>31</v>
      </c>
      <c r="B102" s="135" t="str">
        <f>VLOOKUP(LEFT(F102,2),'L1 UC'!C:D,2,FALSE)</f>
        <v>Actions on Objectives</v>
      </c>
      <c r="C102" s="65" t="str">
        <f t="shared" si="15"/>
        <v>AO</v>
      </c>
      <c r="D102" s="64" t="str">
        <f>VLOOKUP(LEFT(F102,6),'L2 UC'!C:D,2,FALSE)</f>
        <v>Installation of persistence mechanism</v>
      </c>
      <c r="E102" s="64" t="str">
        <f t="shared" si="16"/>
        <v>AO-PER</v>
      </c>
      <c r="F102" s="97" t="s">
        <v>621</v>
      </c>
      <c r="G102" s="132" t="s">
        <v>622</v>
      </c>
      <c r="H102" s="144" t="s">
        <v>623</v>
      </c>
      <c r="I102" s="37">
        <v>0</v>
      </c>
      <c r="J102" s="38">
        <v>0</v>
      </c>
      <c r="K102" s="38">
        <v>0</v>
      </c>
      <c r="L102" s="131">
        <f t="shared" si="17"/>
        <v>0</v>
      </c>
      <c r="M102" s="131">
        <f t="shared" si="18"/>
        <v>0</v>
      </c>
      <c r="N102" s="36"/>
      <c r="O102" s="36"/>
      <c r="P102" s="36"/>
      <c r="Q102" s="36"/>
    </row>
    <row r="103" spans="1:17" ht="43.5" customHeight="1">
      <c r="A103" s="138">
        <f t="shared" si="10"/>
        <v>16</v>
      </c>
      <c r="B103" s="135" t="str">
        <f>VLOOKUP(LEFT(F103,2),'L1 UC'!C:D,2,FALSE)</f>
        <v>Command &amp; Control</v>
      </c>
      <c r="C103" s="65" t="str">
        <f t="shared" si="15"/>
        <v>CC</v>
      </c>
      <c r="D103" s="64" t="str">
        <f>VLOOKUP(LEFT(F103,6),'L2 UC'!C:D,2,FALSE)</f>
        <v>Suspicious outbound network communication</v>
      </c>
      <c r="E103" s="64" t="str">
        <f t="shared" si="16"/>
        <v>CC-SNC</v>
      </c>
      <c r="F103" s="97" t="s">
        <v>624</v>
      </c>
      <c r="G103" s="132" t="s">
        <v>625</v>
      </c>
      <c r="H103" s="145" t="s">
        <v>626</v>
      </c>
      <c r="I103" s="37">
        <v>0</v>
      </c>
      <c r="J103" s="37">
        <v>0</v>
      </c>
      <c r="K103" s="37">
        <v>0</v>
      </c>
      <c r="L103" s="131">
        <f t="shared" si="17"/>
        <v>0</v>
      </c>
      <c r="M103" s="131">
        <f t="shared" si="18"/>
        <v>0</v>
      </c>
      <c r="N103" s="133"/>
      <c r="O103" s="133"/>
      <c r="P103" s="133"/>
      <c r="Q103" s="133"/>
    </row>
    <row r="104" spans="1:17" ht="43.5" customHeight="1">
      <c r="A104" s="138">
        <f t="shared" si="10"/>
        <v>31</v>
      </c>
      <c r="B104" s="135" t="str">
        <f>VLOOKUP(LEFT(F104,2),'L1 UC'!C:D,2,FALSE)</f>
        <v>Actions on Objectives</v>
      </c>
      <c r="C104" s="65" t="str">
        <f t="shared" si="15"/>
        <v>AO</v>
      </c>
      <c r="D104" s="64" t="str">
        <f>VLOOKUP(LEFT(F104,6),'L2 UC'!C:D,2,FALSE)</f>
        <v>Installation of persistence mechanism</v>
      </c>
      <c r="E104" s="64" t="str">
        <f t="shared" si="16"/>
        <v>AO-PER</v>
      </c>
      <c r="F104" s="97" t="s">
        <v>627</v>
      </c>
      <c r="G104" s="132" t="s">
        <v>628</v>
      </c>
      <c r="H104" s="144" t="s">
        <v>629</v>
      </c>
      <c r="I104" s="37">
        <v>0</v>
      </c>
      <c r="J104" s="37">
        <v>0</v>
      </c>
      <c r="K104" s="37">
        <v>0</v>
      </c>
      <c r="L104" s="131">
        <f t="shared" si="17"/>
        <v>0</v>
      </c>
      <c r="M104" s="131">
        <f t="shared" si="18"/>
        <v>0</v>
      </c>
      <c r="N104" s="36"/>
      <c r="O104" s="36"/>
      <c r="P104" s="36"/>
      <c r="Q104" s="37"/>
    </row>
    <row r="105" spans="1:17" ht="43.5" customHeight="1">
      <c r="A105" s="138">
        <f t="shared" si="10"/>
        <v>16</v>
      </c>
      <c r="B105" s="135" t="str">
        <f>VLOOKUP(LEFT(F105,2),'L1 UC'!C:D,2,FALSE)</f>
        <v>Command &amp; Control</v>
      </c>
      <c r="C105" s="65" t="str">
        <f t="shared" si="15"/>
        <v>CC</v>
      </c>
      <c r="D105" s="64" t="str">
        <f>VLOOKUP(LEFT(F105,6),'L2 UC'!C:D,2,FALSE)</f>
        <v>Suspicious outbound network communication</v>
      </c>
      <c r="E105" s="64" t="str">
        <f t="shared" si="16"/>
        <v>CC-SNC</v>
      </c>
      <c r="F105" s="97" t="s">
        <v>630</v>
      </c>
      <c r="G105" s="132" t="s">
        <v>631</v>
      </c>
      <c r="H105" s="145" t="s">
        <v>632</v>
      </c>
      <c r="I105" s="37">
        <v>0</v>
      </c>
      <c r="J105" s="37">
        <v>0</v>
      </c>
      <c r="K105" s="37">
        <v>0</v>
      </c>
      <c r="L105" s="131">
        <f t="shared" si="17"/>
        <v>0</v>
      </c>
      <c r="M105" s="131">
        <f t="shared" si="18"/>
        <v>0</v>
      </c>
      <c r="N105" s="133"/>
      <c r="O105" s="133"/>
      <c r="P105" s="133"/>
      <c r="Q105" s="133"/>
    </row>
    <row r="106" spans="1:17" ht="43.5" customHeight="1">
      <c r="A106" s="138">
        <f t="shared" si="10"/>
        <v>12</v>
      </c>
      <c r="B106" s="135" t="str">
        <f>VLOOKUP(LEFT(F106,2),'L1 UC'!C:D,2,FALSE)</f>
        <v>Actions on Objectives</v>
      </c>
      <c r="C106" s="65" t="str">
        <f t="shared" si="15"/>
        <v>AO</v>
      </c>
      <c r="D106" s="64" t="str">
        <f>VLOOKUP(LEFT(F106,6),'L2 UC'!C:D,2,FALSE)</f>
        <v>Lateral movement</v>
      </c>
      <c r="E106" s="64" t="str">
        <f t="shared" si="16"/>
        <v>AO-LAT</v>
      </c>
      <c r="F106" s="97" t="s">
        <v>633</v>
      </c>
      <c r="G106" s="132" t="s">
        <v>634</v>
      </c>
      <c r="H106" s="144" t="s">
        <v>635</v>
      </c>
      <c r="I106" s="37">
        <v>0</v>
      </c>
      <c r="J106" s="37">
        <v>0</v>
      </c>
      <c r="K106" s="37">
        <v>0</v>
      </c>
      <c r="L106" s="131">
        <f t="shared" si="17"/>
        <v>0</v>
      </c>
      <c r="M106" s="131">
        <f t="shared" si="18"/>
        <v>0</v>
      </c>
      <c r="N106" s="133"/>
      <c r="O106" s="36"/>
      <c r="P106" s="133"/>
      <c r="Q106" s="134"/>
    </row>
    <row r="107" spans="1:17" ht="43.5" customHeight="1">
      <c r="A107" s="138">
        <f t="shared" si="10"/>
        <v>15</v>
      </c>
      <c r="B107" s="135" t="str">
        <f>VLOOKUP(LEFT(F107,2),'L1 UC'!C:D,2,FALSE)</f>
        <v>Exploitation</v>
      </c>
      <c r="C107" s="65" t="str">
        <f t="shared" si="15"/>
        <v>EX</v>
      </c>
      <c r="D107" s="64" t="str">
        <f>VLOOKUP(LEFT(F107,6),'L2 UC'!C:D,2,FALSE)</f>
        <v>Application whitelist evasion attempt</v>
      </c>
      <c r="E107" s="64" t="str">
        <f t="shared" si="16"/>
        <v>EX-AWE</v>
      </c>
      <c r="F107" s="97" t="s">
        <v>636</v>
      </c>
      <c r="G107" s="132" t="s">
        <v>637</v>
      </c>
      <c r="H107" s="144" t="s">
        <v>638</v>
      </c>
      <c r="I107" s="37">
        <v>0</v>
      </c>
      <c r="J107" s="37">
        <v>0</v>
      </c>
      <c r="K107" s="37">
        <v>0</v>
      </c>
      <c r="L107" s="131">
        <f t="shared" si="17"/>
        <v>0</v>
      </c>
      <c r="M107" s="131">
        <f t="shared" si="18"/>
        <v>0</v>
      </c>
      <c r="N107" s="133"/>
      <c r="O107" s="36"/>
      <c r="P107" s="133"/>
      <c r="Q107" s="133"/>
    </row>
    <row r="108" spans="1:17" ht="43.5" customHeight="1">
      <c r="A108" s="138">
        <f t="shared" si="10"/>
        <v>3</v>
      </c>
      <c r="B108" s="135" t="str">
        <f>VLOOKUP(LEFT(F108,2),'L1 UC'!C:D,2,FALSE)</f>
        <v>Actions on Objectives</v>
      </c>
      <c r="C108" s="65" t="str">
        <f t="shared" si="15"/>
        <v>AO</v>
      </c>
      <c r="D108" s="64" t="str">
        <f>VLOOKUP(LEFT(F108,6),'L2 UC'!C:D,2,FALSE)</f>
        <v>File corruption, encryption and unauthorized access</v>
      </c>
      <c r="E108" s="64" t="str">
        <f t="shared" si="16"/>
        <v>AO-FIL</v>
      </c>
      <c r="F108" s="97" t="s">
        <v>639</v>
      </c>
      <c r="G108" s="132" t="s">
        <v>640</v>
      </c>
      <c r="H108" s="144" t="s">
        <v>641</v>
      </c>
      <c r="I108" s="37">
        <v>0</v>
      </c>
      <c r="J108" s="37">
        <v>0</v>
      </c>
      <c r="K108" s="37">
        <v>0</v>
      </c>
      <c r="L108" s="131">
        <f t="shared" si="17"/>
        <v>0</v>
      </c>
      <c r="M108" s="131">
        <f t="shared" si="18"/>
        <v>0</v>
      </c>
      <c r="N108" s="133"/>
      <c r="O108" s="36"/>
      <c r="P108" s="133"/>
      <c r="Q108" s="133"/>
    </row>
    <row r="109" spans="1:17" ht="43.5" customHeight="1">
      <c r="A109" s="138">
        <f t="shared" si="10"/>
        <v>31</v>
      </c>
      <c r="B109" s="135" t="str">
        <f>VLOOKUP(LEFT(F109,2),'L1 UC'!C:D,2,FALSE)</f>
        <v>Actions on Objectives</v>
      </c>
      <c r="C109" s="65" t="str">
        <f t="shared" si="15"/>
        <v>AO</v>
      </c>
      <c r="D109" s="64" t="str">
        <f>VLOOKUP(LEFT(F109,6),'L2 UC'!C:D,2,FALSE)</f>
        <v>Installation of persistence mechanism</v>
      </c>
      <c r="E109" s="64" t="str">
        <f t="shared" si="16"/>
        <v>AO-PER</v>
      </c>
      <c r="F109" s="97" t="s">
        <v>642</v>
      </c>
      <c r="G109" s="132" t="s">
        <v>643</v>
      </c>
      <c r="H109" s="144" t="s">
        <v>644</v>
      </c>
      <c r="I109" s="37">
        <v>0</v>
      </c>
      <c r="J109" s="38">
        <v>0</v>
      </c>
      <c r="K109" s="38">
        <v>0</v>
      </c>
      <c r="L109" s="131">
        <f t="shared" si="17"/>
        <v>0</v>
      </c>
      <c r="M109" s="131">
        <f t="shared" si="18"/>
        <v>0</v>
      </c>
      <c r="N109" s="36"/>
      <c r="O109" s="36"/>
      <c r="P109" s="36"/>
      <c r="Q109" s="36"/>
    </row>
    <row r="110" spans="1:17" ht="43.5" customHeight="1">
      <c r="A110" s="138">
        <f t="shared" si="10"/>
        <v>31</v>
      </c>
      <c r="B110" s="135" t="str">
        <f>VLOOKUP(LEFT(F110,2),'L1 UC'!C:D,2,FALSE)</f>
        <v>Actions on Objectives</v>
      </c>
      <c r="C110" s="65" t="str">
        <f t="shared" si="15"/>
        <v>AO</v>
      </c>
      <c r="D110" s="64" t="str">
        <f>VLOOKUP(LEFT(F110,6),'L2 UC'!C:D,2,FALSE)</f>
        <v>Installation of persistence mechanism</v>
      </c>
      <c r="E110" s="64" t="str">
        <f t="shared" si="16"/>
        <v>AO-PER</v>
      </c>
      <c r="F110" s="97" t="s">
        <v>645</v>
      </c>
      <c r="G110" s="132" t="s">
        <v>646</v>
      </c>
      <c r="H110" s="144" t="s">
        <v>647</v>
      </c>
      <c r="I110" s="37">
        <v>0</v>
      </c>
      <c r="J110" s="38">
        <v>0</v>
      </c>
      <c r="K110" s="38">
        <v>0</v>
      </c>
      <c r="L110" s="131">
        <f t="shared" si="17"/>
        <v>0</v>
      </c>
      <c r="M110" s="131">
        <f t="shared" si="18"/>
        <v>0</v>
      </c>
      <c r="N110" s="36"/>
      <c r="O110" s="36"/>
      <c r="P110" s="36"/>
      <c r="Q110" s="36"/>
    </row>
    <row r="111" spans="1:17" ht="43.5" customHeight="1">
      <c r="A111" s="138">
        <f t="shared" ref="A111:A170" si="19">COUNTIF(E:E,E111)</f>
        <v>1</v>
      </c>
      <c r="B111" s="135" t="str">
        <f>VLOOKUP(LEFT(F111,2),'L1 UC'!C:D,2,FALSE)</f>
        <v>Actions on Objectives</v>
      </c>
      <c r="C111" s="65" t="str">
        <f t="shared" si="15"/>
        <v>AO</v>
      </c>
      <c r="D111" s="64" t="str">
        <f>VLOOKUP(LEFT(F111,6),'L2 UC'!C:D,2,FALSE)</f>
        <v>Internal Brute force</v>
      </c>
      <c r="E111" s="64" t="str">
        <f t="shared" si="16"/>
        <v>AO-BRU</v>
      </c>
      <c r="F111" s="97" t="s">
        <v>648</v>
      </c>
      <c r="G111" s="132" t="s">
        <v>649</v>
      </c>
      <c r="H111" s="144" t="s">
        <v>650</v>
      </c>
      <c r="I111" s="37">
        <v>0</v>
      </c>
      <c r="J111" s="37">
        <v>0</v>
      </c>
      <c r="K111" s="37">
        <v>0</v>
      </c>
      <c r="L111" s="131">
        <f t="shared" si="17"/>
        <v>0</v>
      </c>
      <c r="M111" s="131">
        <f t="shared" si="18"/>
        <v>0</v>
      </c>
      <c r="N111" s="133"/>
      <c r="O111" s="36"/>
      <c r="P111" s="133"/>
      <c r="Q111" s="133"/>
    </row>
    <row r="112" spans="1:17" ht="43.5" customHeight="1">
      <c r="A112" s="138">
        <f t="shared" si="19"/>
        <v>9</v>
      </c>
      <c r="B112" s="135" t="str">
        <f>VLOOKUP(LEFT(F112,2),'L1 UC'!C:D,2,FALSE)</f>
        <v>Actions on Objectives</v>
      </c>
      <c r="C112" s="65" t="str">
        <f t="shared" si="15"/>
        <v>AO</v>
      </c>
      <c r="D112" s="64" t="str">
        <f>VLOOKUP(LEFT(F112,6),'L2 UC'!C:D,2,FALSE)</f>
        <v>Credential theft</v>
      </c>
      <c r="E112" s="64" t="str">
        <f t="shared" si="16"/>
        <v>AO-CRE</v>
      </c>
      <c r="F112" s="97" t="s">
        <v>651</v>
      </c>
      <c r="G112" s="132" t="s">
        <v>652</v>
      </c>
      <c r="H112" s="144" t="s">
        <v>653</v>
      </c>
      <c r="I112" s="37">
        <v>0</v>
      </c>
      <c r="J112" s="37">
        <v>0</v>
      </c>
      <c r="K112" s="37">
        <v>0</v>
      </c>
      <c r="L112" s="131">
        <f t="shared" si="17"/>
        <v>0</v>
      </c>
      <c r="M112" s="131">
        <f t="shared" si="18"/>
        <v>0</v>
      </c>
      <c r="N112" s="133"/>
      <c r="O112" s="36"/>
      <c r="P112" s="133"/>
      <c r="Q112" s="133"/>
    </row>
    <row r="113" spans="1:17" ht="43.5" customHeight="1">
      <c r="A113" s="138">
        <f t="shared" si="19"/>
        <v>2</v>
      </c>
      <c r="B113" s="135" t="str">
        <f>VLOOKUP(LEFT(F113,2),'L1 UC'!C:D,2,FALSE)</f>
        <v>Policy Violations</v>
      </c>
      <c r="C113" s="65" t="str">
        <f t="shared" si="15"/>
        <v>PV</v>
      </c>
      <c r="D113" s="64" t="str">
        <f>VLOOKUP(LEFT(F113,6),'L2 UC'!C:D,2,FALSE)</f>
        <v>Unauthorized modification of technical policy</v>
      </c>
      <c r="E113" s="64" t="str">
        <f t="shared" si="16"/>
        <v>PV-POL</v>
      </c>
      <c r="F113" s="97" t="s">
        <v>654</v>
      </c>
      <c r="G113" s="132" t="s">
        <v>655</v>
      </c>
      <c r="H113" s="144" t="s">
        <v>656</v>
      </c>
      <c r="I113" s="37">
        <v>0</v>
      </c>
      <c r="J113" s="37">
        <v>0</v>
      </c>
      <c r="K113" s="37">
        <v>0</v>
      </c>
      <c r="L113" s="131">
        <f t="shared" si="17"/>
        <v>0</v>
      </c>
      <c r="M113" s="131">
        <f t="shared" si="18"/>
        <v>0</v>
      </c>
      <c r="N113" s="133"/>
      <c r="O113" s="36"/>
      <c r="P113" s="133"/>
      <c r="Q113" s="133"/>
    </row>
    <row r="114" spans="1:17" ht="43.5" customHeight="1">
      <c r="A114" s="138">
        <f t="shared" si="19"/>
        <v>10</v>
      </c>
      <c r="B114" s="135" t="str">
        <f>VLOOKUP(LEFT(F114,2),'L1 UC'!C:D,2,FALSE)</f>
        <v>Actions on Objectives</v>
      </c>
      <c r="C114" s="65" t="str">
        <f t="shared" si="15"/>
        <v>AO</v>
      </c>
      <c r="D114" s="64" t="str">
        <f>VLOOKUP(LEFT(F114,6),'L2 UC'!C:D,2,FALSE)</f>
        <v>Data collection</v>
      </c>
      <c r="E114" s="64" t="str">
        <f t="shared" si="16"/>
        <v>AO-COL</v>
      </c>
      <c r="F114" s="97" t="s">
        <v>657</v>
      </c>
      <c r="G114" s="132" t="s">
        <v>658</v>
      </c>
      <c r="H114" s="145" t="s">
        <v>659</v>
      </c>
      <c r="I114" s="37">
        <v>0</v>
      </c>
      <c r="J114" s="37">
        <v>0</v>
      </c>
      <c r="K114" s="37">
        <v>0</v>
      </c>
      <c r="L114" s="131">
        <f t="shared" si="17"/>
        <v>0</v>
      </c>
      <c r="M114" s="131">
        <f t="shared" si="18"/>
        <v>0</v>
      </c>
      <c r="N114" s="133"/>
      <c r="O114" s="133"/>
      <c r="P114" s="133"/>
      <c r="Q114" s="133"/>
    </row>
    <row r="115" spans="1:17" ht="43.5" customHeight="1">
      <c r="A115" s="138">
        <f t="shared" si="19"/>
        <v>10</v>
      </c>
      <c r="B115" s="135" t="str">
        <f>VLOOKUP(LEFT(F115,2),'L1 UC'!C:D,2,FALSE)</f>
        <v>Actions on Objectives</v>
      </c>
      <c r="C115" s="65" t="str">
        <f t="shared" si="15"/>
        <v>AO</v>
      </c>
      <c r="D115" s="64" t="str">
        <f>VLOOKUP(LEFT(F115,6),'L2 UC'!C:D,2,FALSE)</f>
        <v>Data collection</v>
      </c>
      <c r="E115" s="64" t="str">
        <f t="shared" si="16"/>
        <v>AO-COL</v>
      </c>
      <c r="F115" s="97" t="s">
        <v>660</v>
      </c>
      <c r="G115" s="132" t="s">
        <v>661</v>
      </c>
      <c r="H115" s="145" t="s">
        <v>662</v>
      </c>
      <c r="I115" s="37">
        <v>0</v>
      </c>
      <c r="J115" s="37">
        <v>0</v>
      </c>
      <c r="K115" s="37">
        <v>0</v>
      </c>
      <c r="L115" s="131">
        <f t="shared" si="17"/>
        <v>0</v>
      </c>
      <c r="M115" s="131">
        <f t="shared" si="18"/>
        <v>0</v>
      </c>
      <c r="N115" s="133"/>
      <c r="O115" s="133"/>
      <c r="P115" s="133"/>
      <c r="Q115" s="133"/>
    </row>
    <row r="116" spans="1:17" ht="43.5" customHeight="1">
      <c r="A116" s="138">
        <f t="shared" si="19"/>
        <v>10</v>
      </c>
      <c r="B116" s="135" t="str">
        <f>VLOOKUP(LEFT(F116,2),'L1 UC'!C:D,2,FALSE)</f>
        <v>Actions on Objectives</v>
      </c>
      <c r="C116" s="65" t="str">
        <f t="shared" si="15"/>
        <v>AO</v>
      </c>
      <c r="D116" s="64" t="str">
        <f>VLOOKUP(LEFT(F116,6),'L2 UC'!C:D,2,FALSE)</f>
        <v>Data collection</v>
      </c>
      <c r="E116" s="64" t="str">
        <f t="shared" si="16"/>
        <v>AO-COL</v>
      </c>
      <c r="F116" s="97" t="s">
        <v>663</v>
      </c>
      <c r="G116" s="132" t="s">
        <v>664</v>
      </c>
      <c r="H116" s="145" t="s">
        <v>665</v>
      </c>
      <c r="I116" s="37">
        <v>0</v>
      </c>
      <c r="J116" s="37">
        <v>0</v>
      </c>
      <c r="K116" s="37">
        <v>0</v>
      </c>
      <c r="L116" s="131">
        <f t="shared" si="17"/>
        <v>0</v>
      </c>
      <c r="M116" s="131">
        <f t="shared" si="18"/>
        <v>0</v>
      </c>
      <c r="N116" s="133"/>
      <c r="O116" s="133"/>
      <c r="P116" s="133"/>
      <c r="Q116" s="133"/>
    </row>
    <row r="117" spans="1:17" ht="43.5" customHeight="1">
      <c r="A117" s="138">
        <f t="shared" si="19"/>
        <v>20</v>
      </c>
      <c r="B117" s="135" t="str">
        <f>VLOOKUP(LEFT(F117,2),'L1 UC'!C:D,2,FALSE)</f>
        <v>Actions on Objectives</v>
      </c>
      <c r="C117" s="65" t="str">
        <f t="shared" si="15"/>
        <v>AO</v>
      </c>
      <c r="D117" s="64" t="str">
        <f>VLOOKUP(LEFT(F117,6),'L2 UC'!C:D,2,FALSE)</f>
        <v>Detection evasion techniques</v>
      </c>
      <c r="E117" s="64" t="str">
        <f t="shared" si="16"/>
        <v>AO-EVA</v>
      </c>
      <c r="F117" s="97" t="s">
        <v>666</v>
      </c>
      <c r="G117" s="132" t="s">
        <v>667</v>
      </c>
      <c r="H117" s="144" t="s">
        <v>668</v>
      </c>
      <c r="I117" s="37">
        <v>0</v>
      </c>
      <c r="J117" s="37">
        <v>0</v>
      </c>
      <c r="K117" s="37">
        <v>0</v>
      </c>
      <c r="L117" s="131">
        <f t="shared" si="17"/>
        <v>0</v>
      </c>
      <c r="M117" s="131">
        <f t="shared" si="18"/>
        <v>0</v>
      </c>
      <c r="N117" s="133"/>
      <c r="O117" s="36"/>
      <c r="P117" s="133"/>
      <c r="Q117" s="133"/>
    </row>
    <row r="118" spans="1:17" ht="43.5" customHeight="1">
      <c r="A118" s="138">
        <f t="shared" si="19"/>
        <v>15</v>
      </c>
      <c r="B118" s="135" t="str">
        <f>VLOOKUP(LEFT(F118,2),'L1 UC'!C:D,2,FALSE)</f>
        <v>Exploitation</v>
      </c>
      <c r="C118" s="65" t="str">
        <f t="shared" si="15"/>
        <v>EX</v>
      </c>
      <c r="D118" s="64" t="str">
        <f>VLOOKUP(LEFT(F118,6),'L2 UC'!C:D,2,FALSE)</f>
        <v>Application whitelist evasion attempt</v>
      </c>
      <c r="E118" s="64" t="str">
        <f t="shared" si="16"/>
        <v>EX-AWE</v>
      </c>
      <c r="F118" s="97" t="s">
        <v>669</v>
      </c>
      <c r="G118" s="132" t="s">
        <v>670</v>
      </c>
      <c r="H118" s="144" t="s">
        <v>671</v>
      </c>
      <c r="I118" s="37">
        <v>0</v>
      </c>
      <c r="J118" s="37">
        <v>0</v>
      </c>
      <c r="K118" s="37">
        <v>0</v>
      </c>
      <c r="L118" s="131">
        <f t="shared" si="17"/>
        <v>0</v>
      </c>
      <c r="M118" s="131">
        <f t="shared" si="18"/>
        <v>0</v>
      </c>
      <c r="N118" s="133"/>
      <c r="O118" s="36"/>
      <c r="P118" s="133"/>
      <c r="Q118" s="133"/>
    </row>
    <row r="119" spans="1:17" ht="43.5" customHeight="1">
      <c r="A119" s="138">
        <f t="shared" si="19"/>
        <v>15</v>
      </c>
      <c r="B119" s="135" t="str">
        <f>VLOOKUP(LEFT(F119,2),'L1 UC'!C:D,2,FALSE)</f>
        <v>Exploitation</v>
      </c>
      <c r="C119" s="65" t="str">
        <f t="shared" si="15"/>
        <v>EX</v>
      </c>
      <c r="D119" s="64" t="str">
        <f>VLOOKUP(LEFT(F119,6),'L2 UC'!C:D,2,FALSE)</f>
        <v>Application whitelist evasion attempt</v>
      </c>
      <c r="E119" s="64" t="str">
        <f t="shared" si="16"/>
        <v>EX-AWE</v>
      </c>
      <c r="F119" s="97" t="s">
        <v>672</v>
      </c>
      <c r="G119" s="132" t="s">
        <v>673</v>
      </c>
      <c r="H119" s="144" t="s">
        <v>674</v>
      </c>
      <c r="I119" s="37">
        <v>0</v>
      </c>
      <c r="J119" s="37">
        <v>0</v>
      </c>
      <c r="K119" s="37">
        <v>0</v>
      </c>
      <c r="L119" s="131">
        <f t="shared" si="17"/>
        <v>0</v>
      </c>
      <c r="M119" s="131">
        <f t="shared" si="18"/>
        <v>0</v>
      </c>
      <c r="N119" s="133"/>
      <c r="O119" s="36"/>
      <c r="P119" s="133"/>
      <c r="Q119" s="133"/>
    </row>
    <row r="120" spans="1:17" ht="43.5" customHeight="1">
      <c r="A120" s="138">
        <f t="shared" si="19"/>
        <v>10</v>
      </c>
      <c r="B120" s="135" t="str">
        <f>VLOOKUP(LEFT(F120,2),'L1 UC'!C:D,2,FALSE)</f>
        <v>Actions on Objectives</v>
      </c>
      <c r="C120" s="65" t="str">
        <f t="shared" si="15"/>
        <v>AO</v>
      </c>
      <c r="D120" s="64" t="str">
        <f>VLOOKUP(LEFT(F120,6),'L2 UC'!C:D,2,FALSE)</f>
        <v>Data collection</v>
      </c>
      <c r="E120" s="64" t="str">
        <f t="shared" si="16"/>
        <v>AO-COL</v>
      </c>
      <c r="F120" s="97" t="s">
        <v>675</v>
      </c>
      <c r="G120" s="132" t="s">
        <v>676</v>
      </c>
      <c r="H120" s="145" t="s">
        <v>677</v>
      </c>
      <c r="I120" s="37">
        <v>0</v>
      </c>
      <c r="J120" s="37">
        <v>0</v>
      </c>
      <c r="K120" s="37">
        <v>0</v>
      </c>
      <c r="L120" s="131">
        <f t="shared" si="17"/>
        <v>0</v>
      </c>
      <c r="M120" s="131">
        <f t="shared" si="18"/>
        <v>0</v>
      </c>
      <c r="N120" s="133"/>
      <c r="O120" s="133"/>
      <c r="P120" s="133"/>
      <c r="Q120" s="133"/>
    </row>
    <row r="121" spans="1:17" ht="43.5" customHeight="1">
      <c r="A121" s="138">
        <f t="shared" si="19"/>
        <v>17</v>
      </c>
      <c r="B121" s="135" t="str">
        <f>VLOOKUP(LEFT(F121,2),'L1 UC'!C:D,2,FALSE)</f>
        <v>Actions on Objectives</v>
      </c>
      <c r="C121" s="65" t="str">
        <f t="shared" si="15"/>
        <v>AO</v>
      </c>
      <c r="D121" s="64" t="str">
        <f>VLOOKUP(LEFT(F121,6),'L2 UC'!C:D,2,FALSE)</f>
        <v>Internal reconnaissance</v>
      </c>
      <c r="E121" s="64" t="str">
        <f t="shared" si="16"/>
        <v>AO-REC</v>
      </c>
      <c r="F121" s="97" t="s">
        <v>678</v>
      </c>
      <c r="G121" s="132" t="s">
        <v>679</v>
      </c>
      <c r="H121" s="144" t="s">
        <v>680</v>
      </c>
      <c r="I121" s="37">
        <v>0</v>
      </c>
      <c r="J121" s="37">
        <v>0</v>
      </c>
      <c r="K121" s="37">
        <v>0</v>
      </c>
      <c r="L121" s="131">
        <f t="shared" si="17"/>
        <v>0</v>
      </c>
      <c r="M121" s="131">
        <f t="shared" si="18"/>
        <v>0</v>
      </c>
      <c r="N121" s="133"/>
      <c r="O121" s="36"/>
      <c r="P121" s="133"/>
      <c r="Q121" s="133"/>
    </row>
    <row r="122" spans="1:17" ht="43.5" customHeight="1">
      <c r="A122" s="138">
        <f t="shared" si="19"/>
        <v>15</v>
      </c>
      <c r="B122" s="135" t="str">
        <f>VLOOKUP(LEFT(F122,2),'L1 UC'!C:D,2,FALSE)</f>
        <v>Exploitation</v>
      </c>
      <c r="C122" s="65" t="str">
        <f t="shared" si="15"/>
        <v>EX</v>
      </c>
      <c r="D122" s="64" t="str">
        <f>VLOOKUP(LEFT(F122,6),'L2 UC'!C:D,2,FALSE)</f>
        <v>Application whitelist evasion attempt</v>
      </c>
      <c r="E122" s="64" t="str">
        <f t="shared" si="16"/>
        <v>EX-AWE</v>
      </c>
      <c r="F122" s="97" t="s">
        <v>681</v>
      </c>
      <c r="G122" s="132" t="s">
        <v>682</v>
      </c>
      <c r="H122" s="144" t="s">
        <v>683</v>
      </c>
      <c r="I122" s="37">
        <v>0</v>
      </c>
      <c r="J122" s="37">
        <v>0</v>
      </c>
      <c r="K122" s="37">
        <v>0</v>
      </c>
      <c r="L122" s="131">
        <f t="shared" si="17"/>
        <v>0</v>
      </c>
      <c r="M122" s="131">
        <f t="shared" si="18"/>
        <v>0</v>
      </c>
      <c r="N122" s="133"/>
      <c r="O122" s="36"/>
      <c r="P122" s="133"/>
      <c r="Q122" s="133"/>
    </row>
    <row r="123" spans="1:17" ht="43.5" customHeight="1">
      <c r="A123" s="138">
        <f t="shared" si="19"/>
        <v>31</v>
      </c>
      <c r="B123" s="135" t="str">
        <f>VLOOKUP(LEFT(F123,2),'L1 UC'!C:D,2,FALSE)</f>
        <v>Actions on Objectives</v>
      </c>
      <c r="C123" s="65" t="str">
        <f t="shared" si="15"/>
        <v>AO</v>
      </c>
      <c r="D123" s="64" t="str">
        <f>VLOOKUP(LEFT(F123,6),'L2 UC'!C:D,2,FALSE)</f>
        <v>Installation of persistence mechanism</v>
      </c>
      <c r="E123" s="64" t="str">
        <f t="shared" si="16"/>
        <v>AO-PER</v>
      </c>
      <c r="F123" s="97" t="s">
        <v>684</v>
      </c>
      <c r="G123" s="132" t="s">
        <v>685</v>
      </c>
      <c r="H123" s="144" t="s">
        <v>686</v>
      </c>
      <c r="I123" s="37">
        <v>0</v>
      </c>
      <c r="J123" s="38">
        <v>0</v>
      </c>
      <c r="K123" s="38">
        <v>0</v>
      </c>
      <c r="L123" s="131">
        <f t="shared" si="17"/>
        <v>0</v>
      </c>
      <c r="M123" s="131">
        <f t="shared" si="18"/>
        <v>0</v>
      </c>
      <c r="N123" s="36"/>
      <c r="O123" s="36"/>
      <c r="P123" s="36"/>
      <c r="Q123" s="36"/>
    </row>
    <row r="124" spans="1:17" ht="43.5" customHeight="1">
      <c r="A124" s="138">
        <f t="shared" si="19"/>
        <v>10</v>
      </c>
      <c r="B124" s="135" t="str">
        <f>VLOOKUP(LEFT(F124,2),'L1 UC'!C:D,2,FALSE)</f>
        <v>Actions on Objectives</v>
      </c>
      <c r="C124" s="65" t="str">
        <f t="shared" si="15"/>
        <v>AO</v>
      </c>
      <c r="D124" s="64" t="str">
        <f>VLOOKUP(LEFT(F124,6),'L2 UC'!C:D,2,FALSE)</f>
        <v>Data collection</v>
      </c>
      <c r="E124" s="64" t="str">
        <f t="shared" si="16"/>
        <v>AO-COL</v>
      </c>
      <c r="F124" s="97" t="s">
        <v>687</v>
      </c>
      <c r="G124" s="132" t="s">
        <v>688</v>
      </c>
      <c r="H124" s="145" t="s">
        <v>689</v>
      </c>
      <c r="I124" s="37">
        <v>0</v>
      </c>
      <c r="J124" s="37">
        <v>0</v>
      </c>
      <c r="K124" s="37">
        <v>0</v>
      </c>
      <c r="L124" s="131">
        <f t="shared" si="17"/>
        <v>0</v>
      </c>
      <c r="M124" s="131">
        <f t="shared" si="18"/>
        <v>0</v>
      </c>
      <c r="N124" s="133"/>
      <c r="O124" s="133"/>
      <c r="P124" s="133"/>
      <c r="Q124" s="133"/>
    </row>
    <row r="125" spans="1:17" ht="43.5" customHeight="1">
      <c r="A125" s="138">
        <f t="shared" si="19"/>
        <v>17</v>
      </c>
      <c r="B125" s="135" t="str">
        <f>VLOOKUP(LEFT(F125,2),'L1 UC'!C:D,2,FALSE)</f>
        <v>Actions on Objectives</v>
      </c>
      <c r="C125" s="65" t="str">
        <f t="shared" si="15"/>
        <v>AO</v>
      </c>
      <c r="D125" s="64" t="str">
        <f>VLOOKUP(LEFT(F125,6),'L2 UC'!C:D,2,FALSE)</f>
        <v>Internal reconnaissance</v>
      </c>
      <c r="E125" s="64" t="str">
        <f t="shared" si="16"/>
        <v>AO-REC</v>
      </c>
      <c r="F125" s="97" t="s">
        <v>690</v>
      </c>
      <c r="G125" s="132" t="s">
        <v>691</v>
      </c>
      <c r="H125" s="144" t="s">
        <v>692</v>
      </c>
      <c r="I125" s="37">
        <v>0</v>
      </c>
      <c r="J125" s="37">
        <v>0</v>
      </c>
      <c r="K125" s="37">
        <v>0</v>
      </c>
      <c r="L125" s="131">
        <f t="shared" si="17"/>
        <v>0</v>
      </c>
      <c r="M125" s="131">
        <f t="shared" si="18"/>
        <v>0</v>
      </c>
      <c r="N125" s="133"/>
      <c r="O125" s="36"/>
      <c r="P125" s="133"/>
      <c r="Q125" s="134"/>
    </row>
    <row r="126" spans="1:17" ht="43.5" customHeight="1">
      <c r="A126" s="138">
        <f t="shared" si="19"/>
        <v>10</v>
      </c>
      <c r="B126" s="135" t="str">
        <f>VLOOKUP(LEFT(F126,2),'L1 UC'!C:D,2,FALSE)</f>
        <v>Actions on Objectives</v>
      </c>
      <c r="C126" s="65" t="str">
        <f t="shared" si="15"/>
        <v>AO</v>
      </c>
      <c r="D126" s="64" t="str">
        <f>VLOOKUP(LEFT(F126,6),'L2 UC'!C:D,2,FALSE)</f>
        <v>Data collection</v>
      </c>
      <c r="E126" s="64" t="str">
        <f t="shared" si="16"/>
        <v>AO-COL</v>
      </c>
      <c r="F126" s="97" t="s">
        <v>693</v>
      </c>
      <c r="G126" s="132" t="s">
        <v>694</v>
      </c>
      <c r="H126" s="145" t="s">
        <v>695</v>
      </c>
      <c r="I126" s="37">
        <v>0</v>
      </c>
      <c r="J126" s="37">
        <v>0</v>
      </c>
      <c r="K126" s="37">
        <v>0</v>
      </c>
      <c r="L126" s="131">
        <f t="shared" si="17"/>
        <v>0</v>
      </c>
      <c r="M126" s="131">
        <f t="shared" si="18"/>
        <v>0</v>
      </c>
      <c r="N126" s="133"/>
      <c r="O126" s="133"/>
      <c r="P126" s="133"/>
      <c r="Q126" s="133"/>
    </row>
    <row r="127" spans="1:17" ht="43.5" customHeight="1">
      <c r="A127" s="138">
        <f t="shared" si="19"/>
        <v>20</v>
      </c>
      <c r="B127" s="135" t="str">
        <f>VLOOKUP(LEFT(F127,2),'L1 UC'!C:D,2,FALSE)</f>
        <v>Actions on Objectives</v>
      </c>
      <c r="C127" s="65" t="str">
        <f t="shared" si="15"/>
        <v>AO</v>
      </c>
      <c r="D127" s="64" t="str">
        <f>VLOOKUP(LEFT(F127,6),'L2 UC'!C:D,2,FALSE)</f>
        <v>Detection evasion techniques</v>
      </c>
      <c r="E127" s="64" t="str">
        <f t="shared" si="16"/>
        <v>AO-EVA</v>
      </c>
      <c r="F127" s="97" t="s">
        <v>696</v>
      </c>
      <c r="G127" s="132" t="s">
        <v>697</v>
      </c>
      <c r="H127" s="144" t="s">
        <v>698</v>
      </c>
      <c r="I127" s="37">
        <v>0</v>
      </c>
      <c r="J127" s="37">
        <v>0</v>
      </c>
      <c r="K127" s="37">
        <v>0</v>
      </c>
      <c r="L127" s="131">
        <f t="shared" si="17"/>
        <v>0</v>
      </c>
      <c r="M127" s="131">
        <f t="shared" si="18"/>
        <v>0</v>
      </c>
      <c r="N127" s="133"/>
      <c r="O127" s="36"/>
      <c r="P127" s="133"/>
      <c r="Q127" s="133"/>
    </row>
    <row r="128" spans="1:17" ht="43.5" customHeight="1">
      <c r="A128" s="138">
        <f t="shared" si="19"/>
        <v>15</v>
      </c>
      <c r="B128" s="135" t="str">
        <f>VLOOKUP(LEFT(F128,2),'L1 UC'!C:D,2,FALSE)</f>
        <v>Exploitation</v>
      </c>
      <c r="C128" s="65" t="str">
        <f t="shared" si="15"/>
        <v>EX</v>
      </c>
      <c r="D128" s="64" t="str">
        <f>VLOOKUP(LEFT(F128,6),'L2 UC'!C:D,2,FALSE)</f>
        <v>Application whitelist evasion attempt</v>
      </c>
      <c r="E128" s="64" t="str">
        <f t="shared" si="16"/>
        <v>EX-AWE</v>
      </c>
      <c r="F128" s="97" t="s">
        <v>699</v>
      </c>
      <c r="G128" s="132" t="s">
        <v>700</v>
      </c>
      <c r="H128" s="144" t="s">
        <v>701</v>
      </c>
      <c r="I128" s="37">
        <v>0</v>
      </c>
      <c r="J128" s="37">
        <v>0</v>
      </c>
      <c r="K128" s="37">
        <v>0</v>
      </c>
      <c r="L128" s="131">
        <f t="shared" si="17"/>
        <v>0</v>
      </c>
      <c r="M128" s="131">
        <f t="shared" si="18"/>
        <v>0</v>
      </c>
      <c r="N128" s="133"/>
      <c r="O128" s="36"/>
      <c r="P128" s="133"/>
      <c r="Q128" s="133"/>
    </row>
    <row r="129" spans="1:17" ht="43.5" customHeight="1">
      <c r="A129" s="138">
        <f t="shared" si="19"/>
        <v>31</v>
      </c>
      <c r="B129" s="135" t="str">
        <f>VLOOKUP(LEFT(F129,2),'L1 UC'!C:D,2,FALSE)</f>
        <v>Actions on Objectives</v>
      </c>
      <c r="C129" s="65" t="str">
        <f t="shared" si="15"/>
        <v>AO</v>
      </c>
      <c r="D129" s="64" t="str">
        <f>VLOOKUP(LEFT(F129,6),'L2 UC'!C:D,2,FALSE)</f>
        <v>Installation of persistence mechanism</v>
      </c>
      <c r="E129" s="64" t="str">
        <f t="shared" si="16"/>
        <v>AO-PER</v>
      </c>
      <c r="F129" s="97" t="s">
        <v>702</v>
      </c>
      <c r="G129" s="132" t="s">
        <v>703</v>
      </c>
      <c r="H129" s="144" t="s">
        <v>704</v>
      </c>
      <c r="I129" s="37">
        <v>0</v>
      </c>
      <c r="J129" s="38">
        <v>0</v>
      </c>
      <c r="K129" s="38">
        <v>0</v>
      </c>
      <c r="L129" s="131">
        <f t="shared" si="17"/>
        <v>0</v>
      </c>
      <c r="M129" s="131">
        <f t="shared" si="18"/>
        <v>0</v>
      </c>
      <c r="N129" s="36"/>
      <c r="O129" s="36"/>
      <c r="P129" s="36"/>
      <c r="Q129" s="36"/>
    </row>
    <row r="130" spans="1:17" ht="43.5" customHeight="1">
      <c r="A130" s="138">
        <f t="shared" si="19"/>
        <v>15</v>
      </c>
      <c r="B130" s="135" t="str">
        <f>VLOOKUP(LEFT(F130,2),'L1 UC'!C:D,2,FALSE)</f>
        <v>Exploitation</v>
      </c>
      <c r="C130" s="65" t="str">
        <f t="shared" ref="C130:C161" si="20">LEFT(E130,2)</f>
        <v>EX</v>
      </c>
      <c r="D130" s="64" t="str">
        <f>VLOOKUP(LEFT(F130,6),'L2 UC'!C:D,2,FALSE)</f>
        <v>Application whitelist evasion attempt</v>
      </c>
      <c r="E130" s="64" t="str">
        <f t="shared" ref="E130:E161" si="21">LEFT(F130,6)</f>
        <v>EX-AWE</v>
      </c>
      <c r="F130" s="97" t="s">
        <v>705</v>
      </c>
      <c r="G130" s="132" t="s">
        <v>706</v>
      </c>
      <c r="H130" s="144" t="s">
        <v>707</v>
      </c>
      <c r="I130" s="37">
        <v>0</v>
      </c>
      <c r="J130" s="37">
        <v>0</v>
      </c>
      <c r="K130" s="37">
        <v>0</v>
      </c>
      <c r="L130" s="131">
        <f t="shared" ref="L130:L161" si="22">I130*J130*K130</f>
        <v>0</v>
      </c>
      <c r="M130" s="131">
        <f t="shared" ref="M130:M161" si="23">I130-L130</f>
        <v>0</v>
      </c>
      <c r="N130" s="133"/>
      <c r="O130" s="36"/>
      <c r="P130" s="133"/>
      <c r="Q130" s="133"/>
    </row>
    <row r="131" spans="1:17" ht="43.5" customHeight="1">
      <c r="A131" s="138">
        <f t="shared" si="19"/>
        <v>1</v>
      </c>
      <c r="B131" s="135" t="str">
        <f>VLOOKUP(LEFT(F131,2),'L1 UC'!C:D,2,FALSE)</f>
        <v>Exploitation</v>
      </c>
      <c r="C131" s="65" t="str">
        <f t="shared" si="20"/>
        <v>EX</v>
      </c>
      <c r="D131" s="64" t="str">
        <f>VLOOKUP(LEFT(F131,6),'L2 UC'!C:D,2,FALSE)</f>
        <v>Network-based attack</v>
      </c>
      <c r="E131" s="64" t="str">
        <f t="shared" si="21"/>
        <v>EX-NET</v>
      </c>
      <c r="F131" s="97" t="s">
        <v>708</v>
      </c>
      <c r="G131" s="132" t="s">
        <v>709</v>
      </c>
      <c r="H131" s="144" t="s">
        <v>710</v>
      </c>
      <c r="I131" s="37">
        <v>0</v>
      </c>
      <c r="J131" s="37">
        <v>0</v>
      </c>
      <c r="K131" s="37">
        <v>0</v>
      </c>
      <c r="L131" s="131">
        <f t="shared" si="22"/>
        <v>0</v>
      </c>
      <c r="M131" s="131">
        <f t="shared" si="23"/>
        <v>0</v>
      </c>
      <c r="N131" s="133"/>
      <c r="O131" s="36"/>
      <c r="P131" s="133"/>
      <c r="Q131" s="133"/>
    </row>
    <row r="132" spans="1:17" ht="43.5" customHeight="1">
      <c r="A132" s="138">
        <f t="shared" si="19"/>
        <v>31</v>
      </c>
      <c r="B132" s="135" t="str">
        <f>VLOOKUP(LEFT(F132,2),'L1 UC'!C:D,2,FALSE)</f>
        <v>Actions on Objectives</v>
      </c>
      <c r="C132" s="65" t="str">
        <f t="shared" si="20"/>
        <v>AO</v>
      </c>
      <c r="D132" s="64" t="str">
        <f>VLOOKUP(LEFT(F132,6),'L2 UC'!C:D,2,FALSE)</f>
        <v>Installation of persistence mechanism</v>
      </c>
      <c r="E132" s="64" t="str">
        <f t="shared" si="21"/>
        <v>AO-PER</v>
      </c>
      <c r="F132" s="97" t="s">
        <v>711</v>
      </c>
      <c r="G132" s="132" t="s">
        <v>712</v>
      </c>
      <c r="H132" s="144" t="s">
        <v>713</v>
      </c>
      <c r="I132" s="37">
        <v>0</v>
      </c>
      <c r="J132" s="37">
        <v>0</v>
      </c>
      <c r="K132" s="37">
        <v>0</v>
      </c>
      <c r="L132" s="131">
        <f t="shared" si="22"/>
        <v>0</v>
      </c>
      <c r="M132" s="131">
        <f t="shared" si="23"/>
        <v>0</v>
      </c>
      <c r="N132" s="36"/>
      <c r="O132" s="36"/>
      <c r="P132" s="36"/>
      <c r="Q132" s="37"/>
    </row>
    <row r="133" spans="1:17" ht="43.5" customHeight="1">
      <c r="A133" s="138">
        <f t="shared" si="19"/>
        <v>16</v>
      </c>
      <c r="B133" s="135" t="str">
        <f>VLOOKUP(LEFT(F133,2),'L1 UC'!C:D,2,FALSE)</f>
        <v>Command &amp; Control</v>
      </c>
      <c r="C133" s="65" t="str">
        <f t="shared" si="20"/>
        <v>CC</v>
      </c>
      <c r="D133" s="64" t="str">
        <f>VLOOKUP(LEFT(F133,6),'L2 UC'!C:D,2,FALSE)</f>
        <v>Suspicious outbound network communication</v>
      </c>
      <c r="E133" s="64" t="str">
        <f t="shared" si="21"/>
        <v>CC-SNC</v>
      </c>
      <c r="F133" s="97" t="s">
        <v>714</v>
      </c>
      <c r="G133" s="132" t="s">
        <v>715</v>
      </c>
      <c r="H133" s="145" t="s">
        <v>716</v>
      </c>
      <c r="I133" s="37">
        <v>0</v>
      </c>
      <c r="J133" s="37">
        <v>0</v>
      </c>
      <c r="K133" s="37">
        <v>0</v>
      </c>
      <c r="L133" s="131">
        <f t="shared" si="22"/>
        <v>0</v>
      </c>
      <c r="M133" s="131">
        <f t="shared" si="23"/>
        <v>0</v>
      </c>
      <c r="N133" s="133"/>
      <c r="O133" s="133"/>
      <c r="P133" s="133"/>
      <c r="Q133" s="133"/>
    </row>
    <row r="134" spans="1:17" ht="43.5" customHeight="1">
      <c r="A134" s="138">
        <f t="shared" si="19"/>
        <v>31</v>
      </c>
      <c r="B134" s="135" t="str">
        <f>VLOOKUP(LEFT(F134,2),'L1 UC'!C:D,2,FALSE)</f>
        <v>Actions on Objectives</v>
      </c>
      <c r="C134" s="65" t="str">
        <f t="shared" si="20"/>
        <v>AO</v>
      </c>
      <c r="D134" s="64" t="str">
        <f>VLOOKUP(LEFT(F134,6),'L2 UC'!C:D,2,FALSE)</f>
        <v>Installation of persistence mechanism</v>
      </c>
      <c r="E134" s="64" t="str">
        <f t="shared" si="21"/>
        <v>AO-PER</v>
      </c>
      <c r="F134" s="97" t="s">
        <v>717</v>
      </c>
      <c r="G134" s="132" t="s">
        <v>718</v>
      </c>
      <c r="H134" s="144" t="s">
        <v>719</v>
      </c>
      <c r="I134" s="37">
        <v>0</v>
      </c>
      <c r="J134" s="38">
        <v>0</v>
      </c>
      <c r="K134" s="38">
        <v>0</v>
      </c>
      <c r="L134" s="131">
        <f t="shared" si="22"/>
        <v>0</v>
      </c>
      <c r="M134" s="131">
        <f t="shared" si="23"/>
        <v>0</v>
      </c>
      <c r="N134" s="36"/>
      <c r="O134" s="36"/>
      <c r="P134" s="36"/>
      <c r="Q134" s="36"/>
    </row>
    <row r="135" spans="1:17" ht="43.5" customHeight="1">
      <c r="A135" s="138">
        <f t="shared" si="19"/>
        <v>11</v>
      </c>
      <c r="B135" s="135" t="str">
        <f>VLOOKUP(LEFT(F135,2),'L1 UC'!C:D,2,FALSE)</f>
        <v>Actions on Objectives</v>
      </c>
      <c r="C135" s="65" t="str">
        <f t="shared" si="20"/>
        <v>AO</v>
      </c>
      <c r="D135" s="64" t="str">
        <f>VLOOKUP(LEFT(F135,6),'L2 UC'!C:D,2,FALSE)</f>
        <v>Privilege escalation</v>
      </c>
      <c r="E135" s="64" t="str">
        <f t="shared" si="21"/>
        <v>AO-PRI</v>
      </c>
      <c r="F135" s="97" t="s">
        <v>720</v>
      </c>
      <c r="G135" s="132" t="s">
        <v>721</v>
      </c>
      <c r="H135" s="144" t="s">
        <v>722</v>
      </c>
      <c r="I135" s="37">
        <v>0</v>
      </c>
      <c r="J135" s="37">
        <v>0</v>
      </c>
      <c r="K135" s="37">
        <v>0</v>
      </c>
      <c r="L135" s="131">
        <f t="shared" si="22"/>
        <v>0</v>
      </c>
      <c r="M135" s="131">
        <f t="shared" si="23"/>
        <v>0</v>
      </c>
      <c r="N135" s="133"/>
      <c r="O135" s="36"/>
      <c r="P135" s="133"/>
      <c r="Q135" s="133"/>
    </row>
    <row r="136" spans="1:17" ht="43.5" customHeight="1">
      <c r="A136" s="138">
        <f t="shared" si="19"/>
        <v>17</v>
      </c>
      <c r="B136" s="135" t="str">
        <f>VLOOKUP(LEFT(F136,2),'L1 UC'!C:D,2,FALSE)</f>
        <v>Actions on Objectives</v>
      </c>
      <c r="C136" s="65" t="str">
        <f t="shared" si="20"/>
        <v>AO</v>
      </c>
      <c r="D136" s="64" t="str">
        <f>VLOOKUP(LEFT(F136,6),'L2 UC'!C:D,2,FALSE)</f>
        <v>Internal reconnaissance</v>
      </c>
      <c r="E136" s="64" t="str">
        <f t="shared" si="21"/>
        <v>AO-REC</v>
      </c>
      <c r="F136" s="97" t="s">
        <v>723</v>
      </c>
      <c r="G136" s="132" t="s">
        <v>724</v>
      </c>
      <c r="H136" s="144" t="s">
        <v>725</v>
      </c>
      <c r="I136" s="37">
        <v>0</v>
      </c>
      <c r="J136" s="37">
        <v>0</v>
      </c>
      <c r="K136" s="37">
        <v>0</v>
      </c>
      <c r="L136" s="131">
        <f t="shared" si="22"/>
        <v>0</v>
      </c>
      <c r="M136" s="131">
        <f t="shared" si="23"/>
        <v>0</v>
      </c>
      <c r="N136" s="133"/>
      <c r="O136" s="36"/>
      <c r="P136" s="133"/>
      <c r="Q136" s="133"/>
    </row>
    <row r="137" spans="1:17" ht="43.5" customHeight="1">
      <c r="A137" s="138">
        <f t="shared" si="19"/>
        <v>3</v>
      </c>
      <c r="B137" s="135" t="str">
        <f>VLOOKUP(LEFT(F137,2),'L1 UC'!C:D,2,FALSE)</f>
        <v>Actions on Objectives</v>
      </c>
      <c r="C137" s="65" t="str">
        <f t="shared" si="20"/>
        <v>AO</v>
      </c>
      <c r="D137" s="64" t="str">
        <f>VLOOKUP(LEFT(F137,6),'L2 UC'!C:D,2,FALSE)</f>
        <v>Account breached</v>
      </c>
      <c r="E137" s="64" t="str">
        <f t="shared" si="21"/>
        <v>AO-ACC</v>
      </c>
      <c r="F137" s="97" t="s">
        <v>726</v>
      </c>
      <c r="G137" s="132" t="s">
        <v>727</v>
      </c>
      <c r="H137" s="144" t="s">
        <v>728</v>
      </c>
      <c r="I137" s="37">
        <v>0</v>
      </c>
      <c r="J137" s="37">
        <v>0</v>
      </c>
      <c r="K137" s="37">
        <v>0</v>
      </c>
      <c r="L137" s="131">
        <f t="shared" si="22"/>
        <v>0</v>
      </c>
      <c r="M137" s="131">
        <f t="shared" si="23"/>
        <v>0</v>
      </c>
      <c r="N137" s="133"/>
      <c r="O137" s="36"/>
      <c r="P137" s="133"/>
      <c r="Q137" s="133"/>
    </row>
    <row r="138" spans="1:17" ht="43.5" customHeight="1">
      <c r="A138" s="138">
        <f t="shared" si="19"/>
        <v>31</v>
      </c>
      <c r="B138" s="135" t="str">
        <f>VLOOKUP(LEFT(F138,2),'L1 UC'!C:D,2,FALSE)</f>
        <v>Actions on Objectives</v>
      </c>
      <c r="C138" s="65" t="str">
        <f t="shared" si="20"/>
        <v>AO</v>
      </c>
      <c r="D138" s="64" t="str">
        <f>VLOOKUP(LEFT(F138,6),'L2 UC'!C:D,2,FALSE)</f>
        <v>Installation of persistence mechanism</v>
      </c>
      <c r="E138" s="64" t="str">
        <f t="shared" si="21"/>
        <v>AO-PER</v>
      </c>
      <c r="F138" s="97" t="s">
        <v>729</v>
      </c>
      <c r="G138" s="132" t="s">
        <v>730</v>
      </c>
      <c r="H138" s="144" t="s">
        <v>731</v>
      </c>
      <c r="I138" s="37">
        <v>0</v>
      </c>
      <c r="J138" s="37">
        <v>0</v>
      </c>
      <c r="K138" s="37">
        <v>0</v>
      </c>
      <c r="L138" s="131">
        <f t="shared" si="22"/>
        <v>0</v>
      </c>
      <c r="M138" s="131">
        <f t="shared" si="23"/>
        <v>0</v>
      </c>
      <c r="N138" s="36"/>
      <c r="O138" s="36"/>
      <c r="P138" s="36"/>
      <c r="Q138" s="36"/>
    </row>
    <row r="139" spans="1:17" ht="43.5" customHeight="1">
      <c r="A139" s="138">
        <f t="shared" si="19"/>
        <v>11</v>
      </c>
      <c r="B139" s="135" t="str">
        <f>VLOOKUP(LEFT(F139,2),'L1 UC'!C:D,2,FALSE)</f>
        <v>Actions on Objectives</v>
      </c>
      <c r="C139" s="65" t="str">
        <f t="shared" si="20"/>
        <v>AO</v>
      </c>
      <c r="D139" s="64" t="str">
        <f>VLOOKUP(LEFT(F139,6),'L2 UC'!C:D,2,FALSE)</f>
        <v>Privilege escalation</v>
      </c>
      <c r="E139" s="64" t="str">
        <f t="shared" si="21"/>
        <v>AO-PRI</v>
      </c>
      <c r="F139" s="97" t="s">
        <v>732</v>
      </c>
      <c r="G139" s="132" t="s">
        <v>733</v>
      </c>
      <c r="H139" s="144" t="s">
        <v>734</v>
      </c>
      <c r="I139" s="37">
        <v>0</v>
      </c>
      <c r="J139" s="37">
        <v>0</v>
      </c>
      <c r="K139" s="37">
        <v>0</v>
      </c>
      <c r="L139" s="131">
        <f t="shared" si="22"/>
        <v>0</v>
      </c>
      <c r="M139" s="131">
        <f t="shared" si="23"/>
        <v>0</v>
      </c>
      <c r="N139" s="133"/>
      <c r="O139" s="36"/>
      <c r="P139" s="133"/>
      <c r="Q139" s="133"/>
    </row>
    <row r="140" spans="1:17" ht="43.5" customHeight="1">
      <c r="A140" s="138">
        <f t="shared" si="19"/>
        <v>20</v>
      </c>
      <c r="B140" s="135" t="str">
        <f>VLOOKUP(LEFT(F140,2),'L1 UC'!C:D,2,FALSE)</f>
        <v>Actions on Objectives</v>
      </c>
      <c r="C140" s="65" t="str">
        <f t="shared" si="20"/>
        <v>AO</v>
      </c>
      <c r="D140" s="64" t="str">
        <f>VLOOKUP(LEFT(F140,6),'L2 UC'!C:D,2,FALSE)</f>
        <v>Detection evasion techniques</v>
      </c>
      <c r="E140" s="64" t="str">
        <f t="shared" si="21"/>
        <v>AO-EVA</v>
      </c>
      <c r="F140" s="97" t="s">
        <v>735</v>
      </c>
      <c r="G140" s="132" t="s">
        <v>736</v>
      </c>
      <c r="H140" s="144" t="s">
        <v>737</v>
      </c>
      <c r="I140" s="37">
        <v>0</v>
      </c>
      <c r="J140" s="37">
        <v>0</v>
      </c>
      <c r="K140" s="37">
        <v>0</v>
      </c>
      <c r="L140" s="131">
        <f t="shared" si="22"/>
        <v>0</v>
      </c>
      <c r="M140" s="131">
        <f t="shared" si="23"/>
        <v>0</v>
      </c>
      <c r="N140" s="133"/>
      <c r="O140" s="36"/>
      <c r="P140" s="133"/>
      <c r="Q140" s="133"/>
    </row>
    <row r="141" spans="1:17" ht="43.5" customHeight="1">
      <c r="A141" s="138">
        <f t="shared" si="19"/>
        <v>3</v>
      </c>
      <c r="B141" s="135" t="str">
        <f>VLOOKUP(LEFT(F141,2),'L1 UC'!C:D,2,FALSE)</f>
        <v>Actions on Objectives</v>
      </c>
      <c r="C141" s="65" t="str">
        <f t="shared" si="20"/>
        <v>AO</v>
      </c>
      <c r="D141" s="64" t="str">
        <f>VLOOKUP(LEFT(F141,6),'L2 UC'!C:D,2,FALSE)</f>
        <v>File corruption, encryption and unauthorized access</v>
      </c>
      <c r="E141" s="64" t="str">
        <f t="shared" si="21"/>
        <v>AO-FIL</v>
      </c>
      <c r="F141" s="97" t="s">
        <v>738</v>
      </c>
      <c r="G141" s="132" t="s">
        <v>739</v>
      </c>
      <c r="H141" s="144" t="s">
        <v>740</v>
      </c>
      <c r="I141" s="37">
        <v>0</v>
      </c>
      <c r="J141" s="37">
        <v>0</v>
      </c>
      <c r="K141" s="37">
        <v>0</v>
      </c>
      <c r="L141" s="131">
        <f t="shared" si="22"/>
        <v>0</v>
      </c>
      <c r="M141" s="131">
        <f t="shared" si="23"/>
        <v>0</v>
      </c>
      <c r="N141" s="133"/>
      <c r="O141" s="36"/>
      <c r="P141" s="133"/>
      <c r="Q141" s="133"/>
    </row>
    <row r="142" spans="1:17" ht="43.5" customHeight="1">
      <c r="A142" s="138">
        <f t="shared" si="19"/>
        <v>9</v>
      </c>
      <c r="B142" s="135" t="str">
        <f>VLOOKUP(LEFT(F142,2),'L1 UC'!C:D,2,FALSE)</f>
        <v>Actions on Objectives</v>
      </c>
      <c r="C142" s="65" t="str">
        <f t="shared" si="20"/>
        <v>AO</v>
      </c>
      <c r="D142" s="64" t="str">
        <f>VLOOKUP(LEFT(F142,6),'L2 UC'!C:D,2,FALSE)</f>
        <v>Credential theft</v>
      </c>
      <c r="E142" s="64" t="str">
        <f t="shared" si="21"/>
        <v>AO-CRE</v>
      </c>
      <c r="F142" s="97" t="s">
        <v>741</v>
      </c>
      <c r="G142" s="132" t="s">
        <v>742</v>
      </c>
      <c r="H142" s="144" t="s">
        <v>743</v>
      </c>
      <c r="I142" s="37">
        <v>0</v>
      </c>
      <c r="J142" s="37">
        <v>0</v>
      </c>
      <c r="K142" s="37">
        <v>0</v>
      </c>
      <c r="L142" s="131">
        <f t="shared" si="22"/>
        <v>0</v>
      </c>
      <c r="M142" s="131">
        <f t="shared" si="23"/>
        <v>0</v>
      </c>
      <c r="N142" s="133"/>
      <c r="O142" s="36"/>
      <c r="P142" s="133"/>
      <c r="Q142" s="133"/>
    </row>
    <row r="143" spans="1:17" ht="43.5" customHeight="1">
      <c r="A143" s="138">
        <f t="shared" si="19"/>
        <v>9</v>
      </c>
      <c r="B143" s="135" t="str">
        <f>VLOOKUP(LEFT(F143,2),'L1 UC'!C:D,2,FALSE)</f>
        <v>Actions on Objectives</v>
      </c>
      <c r="C143" s="65" t="str">
        <f t="shared" si="20"/>
        <v>AO</v>
      </c>
      <c r="D143" s="64" t="str">
        <f>VLOOKUP(LEFT(F143,6),'L2 UC'!C:D,2,FALSE)</f>
        <v>Credential theft</v>
      </c>
      <c r="E143" s="64" t="str">
        <f t="shared" si="21"/>
        <v>AO-CRE</v>
      </c>
      <c r="F143" s="97" t="s">
        <v>744</v>
      </c>
      <c r="G143" s="132" t="s">
        <v>745</v>
      </c>
      <c r="H143" s="144" t="s">
        <v>746</v>
      </c>
      <c r="I143" s="37">
        <v>0</v>
      </c>
      <c r="J143" s="37">
        <v>0</v>
      </c>
      <c r="K143" s="37">
        <v>0</v>
      </c>
      <c r="L143" s="131">
        <f t="shared" si="22"/>
        <v>0</v>
      </c>
      <c r="M143" s="131">
        <f t="shared" si="23"/>
        <v>0</v>
      </c>
      <c r="N143" s="133"/>
      <c r="O143" s="36"/>
      <c r="P143" s="133"/>
      <c r="Q143" s="133"/>
    </row>
    <row r="144" spans="1:17" ht="43.5" customHeight="1">
      <c r="A144" s="138">
        <f t="shared" si="19"/>
        <v>20</v>
      </c>
      <c r="B144" s="135" t="str">
        <f>VLOOKUP(LEFT(F144,2),'L1 UC'!C:D,2,FALSE)</f>
        <v>Actions on Objectives</v>
      </c>
      <c r="C144" s="65" t="str">
        <f t="shared" si="20"/>
        <v>AO</v>
      </c>
      <c r="D144" s="64" t="str">
        <f>VLOOKUP(LEFT(F144,6),'L2 UC'!C:D,2,FALSE)</f>
        <v>Detection evasion techniques</v>
      </c>
      <c r="E144" s="64" t="str">
        <f t="shared" si="21"/>
        <v>AO-EVA</v>
      </c>
      <c r="F144" s="97" t="s">
        <v>747</v>
      </c>
      <c r="G144" s="132" t="s">
        <v>748</v>
      </c>
      <c r="H144" s="144" t="s">
        <v>749</v>
      </c>
      <c r="I144" s="37">
        <v>0</v>
      </c>
      <c r="J144" s="37">
        <v>0</v>
      </c>
      <c r="K144" s="37">
        <v>0</v>
      </c>
      <c r="L144" s="131">
        <f t="shared" si="22"/>
        <v>0</v>
      </c>
      <c r="M144" s="131">
        <f t="shared" si="23"/>
        <v>0</v>
      </c>
      <c r="N144" s="133"/>
      <c r="O144" s="36"/>
      <c r="P144" s="133"/>
      <c r="Q144" s="133"/>
    </row>
    <row r="145" spans="1:17" ht="43.5" customHeight="1">
      <c r="A145" s="138">
        <f t="shared" si="19"/>
        <v>20</v>
      </c>
      <c r="B145" s="135" t="str">
        <f>VLOOKUP(LEFT(F145,2),'L1 UC'!C:D,2,FALSE)</f>
        <v>Actions on Objectives</v>
      </c>
      <c r="C145" s="65" t="str">
        <f t="shared" si="20"/>
        <v>AO</v>
      </c>
      <c r="D145" s="64" t="str">
        <f>VLOOKUP(LEFT(F145,6),'L2 UC'!C:D,2,FALSE)</f>
        <v>Detection evasion techniques</v>
      </c>
      <c r="E145" s="64" t="str">
        <f t="shared" si="21"/>
        <v>AO-EVA</v>
      </c>
      <c r="F145" s="97" t="s">
        <v>750</v>
      </c>
      <c r="G145" s="132" t="s">
        <v>751</v>
      </c>
      <c r="H145" s="144" t="s">
        <v>752</v>
      </c>
      <c r="I145" s="37">
        <v>0</v>
      </c>
      <c r="J145" s="37">
        <v>0</v>
      </c>
      <c r="K145" s="37">
        <v>0</v>
      </c>
      <c r="L145" s="131">
        <f t="shared" si="22"/>
        <v>0</v>
      </c>
      <c r="M145" s="131">
        <f t="shared" si="23"/>
        <v>0</v>
      </c>
      <c r="N145" s="133"/>
      <c r="O145" s="36"/>
      <c r="P145" s="133"/>
      <c r="Q145" s="133"/>
    </row>
    <row r="146" spans="1:17" ht="43.5" customHeight="1">
      <c r="A146" s="138">
        <f t="shared" si="19"/>
        <v>9</v>
      </c>
      <c r="B146" s="135" t="str">
        <f>VLOOKUP(LEFT(F146,2),'L1 UC'!C:D,2,FALSE)</f>
        <v>Actions on Objectives</v>
      </c>
      <c r="C146" s="65" t="str">
        <f t="shared" si="20"/>
        <v>AO</v>
      </c>
      <c r="D146" s="64" t="str">
        <f>VLOOKUP(LEFT(F146,6),'L2 UC'!C:D,2,FALSE)</f>
        <v>Credential theft</v>
      </c>
      <c r="E146" s="64" t="str">
        <f t="shared" si="21"/>
        <v>AO-CRE</v>
      </c>
      <c r="F146" s="97" t="s">
        <v>753</v>
      </c>
      <c r="G146" s="132" t="s">
        <v>754</v>
      </c>
      <c r="H146" s="144" t="s">
        <v>755</v>
      </c>
      <c r="I146" s="37">
        <v>0</v>
      </c>
      <c r="J146" s="37">
        <v>0</v>
      </c>
      <c r="K146" s="37">
        <v>0</v>
      </c>
      <c r="L146" s="131">
        <f t="shared" si="22"/>
        <v>0</v>
      </c>
      <c r="M146" s="131">
        <f t="shared" si="23"/>
        <v>0</v>
      </c>
      <c r="N146" s="133"/>
      <c r="O146" s="36"/>
      <c r="P146" s="133"/>
      <c r="Q146" s="133"/>
    </row>
    <row r="147" spans="1:17" ht="43.5" customHeight="1">
      <c r="A147" s="138">
        <f t="shared" si="19"/>
        <v>20</v>
      </c>
      <c r="B147" s="135" t="str">
        <f>VLOOKUP(LEFT(F147,2),'L1 UC'!C:D,2,FALSE)</f>
        <v>Actions on Objectives</v>
      </c>
      <c r="C147" s="65" t="str">
        <f t="shared" si="20"/>
        <v>AO</v>
      </c>
      <c r="D147" s="64" t="str">
        <f>VLOOKUP(LEFT(F147,6),'L2 UC'!C:D,2,FALSE)</f>
        <v>Detection evasion techniques</v>
      </c>
      <c r="E147" s="64" t="str">
        <f t="shared" si="21"/>
        <v>AO-EVA</v>
      </c>
      <c r="F147" s="97" t="s">
        <v>756</v>
      </c>
      <c r="G147" s="132" t="s">
        <v>757</v>
      </c>
      <c r="H147" s="144" t="s">
        <v>758</v>
      </c>
      <c r="I147" s="37">
        <v>0</v>
      </c>
      <c r="J147" s="37">
        <v>0</v>
      </c>
      <c r="K147" s="37">
        <v>0</v>
      </c>
      <c r="L147" s="131">
        <f t="shared" si="22"/>
        <v>0</v>
      </c>
      <c r="M147" s="131">
        <f t="shared" si="23"/>
        <v>0</v>
      </c>
      <c r="N147" s="133"/>
      <c r="O147" s="36"/>
      <c r="P147" s="133"/>
      <c r="Q147" s="133"/>
    </row>
    <row r="148" spans="1:17" ht="43.5" customHeight="1">
      <c r="A148" s="138">
        <f t="shared" si="19"/>
        <v>20</v>
      </c>
      <c r="B148" s="135" t="str">
        <f>VLOOKUP(LEFT(F148,2),'L1 UC'!C:D,2,FALSE)</f>
        <v>Actions on Objectives</v>
      </c>
      <c r="C148" s="65" t="str">
        <f t="shared" si="20"/>
        <v>AO</v>
      </c>
      <c r="D148" s="64" t="str">
        <f>VLOOKUP(LEFT(F148,6),'L2 UC'!C:D,2,FALSE)</f>
        <v>Detection evasion techniques</v>
      </c>
      <c r="E148" s="64" t="str">
        <f t="shared" si="21"/>
        <v>AO-EVA</v>
      </c>
      <c r="F148" s="97" t="s">
        <v>759</v>
      </c>
      <c r="G148" s="132" t="s">
        <v>760</v>
      </c>
      <c r="H148" s="144" t="s">
        <v>761</v>
      </c>
      <c r="I148" s="37">
        <v>0</v>
      </c>
      <c r="J148" s="37">
        <v>0</v>
      </c>
      <c r="K148" s="37">
        <v>0</v>
      </c>
      <c r="L148" s="131">
        <f t="shared" si="22"/>
        <v>0</v>
      </c>
      <c r="M148" s="131">
        <f t="shared" si="23"/>
        <v>0</v>
      </c>
      <c r="N148" s="133"/>
      <c r="O148" s="36"/>
      <c r="P148" s="133"/>
      <c r="Q148" s="133"/>
    </row>
    <row r="149" spans="1:17" ht="43.5" customHeight="1">
      <c r="A149" s="138">
        <f t="shared" si="19"/>
        <v>20</v>
      </c>
      <c r="B149" s="135" t="str">
        <f>VLOOKUP(LEFT(F149,2),'L1 UC'!C:D,2,FALSE)</f>
        <v>Actions on Objectives</v>
      </c>
      <c r="C149" s="65" t="str">
        <f t="shared" si="20"/>
        <v>AO</v>
      </c>
      <c r="D149" s="64" t="str">
        <f>VLOOKUP(LEFT(F149,6),'L2 UC'!C:D,2,FALSE)</f>
        <v>Detection evasion techniques</v>
      </c>
      <c r="E149" s="64" t="str">
        <f t="shared" si="21"/>
        <v>AO-EVA</v>
      </c>
      <c r="F149" s="97" t="s">
        <v>762</v>
      </c>
      <c r="G149" s="132" t="s">
        <v>763</v>
      </c>
      <c r="H149" s="144" t="s">
        <v>764</v>
      </c>
      <c r="I149" s="37">
        <v>0</v>
      </c>
      <c r="J149" s="37">
        <v>0</v>
      </c>
      <c r="K149" s="37">
        <v>0</v>
      </c>
      <c r="L149" s="131">
        <f t="shared" si="22"/>
        <v>0</v>
      </c>
      <c r="M149" s="131">
        <f t="shared" si="23"/>
        <v>0</v>
      </c>
      <c r="N149" s="133"/>
      <c r="O149" s="36"/>
      <c r="P149" s="133"/>
      <c r="Q149" s="133"/>
    </row>
    <row r="150" spans="1:17" ht="43.5" customHeight="1">
      <c r="A150" s="138">
        <f t="shared" si="19"/>
        <v>15</v>
      </c>
      <c r="B150" s="135" t="str">
        <f>VLOOKUP(LEFT(F150,2),'L1 UC'!C:D,2,FALSE)</f>
        <v>Exploitation</v>
      </c>
      <c r="C150" s="65" t="str">
        <f t="shared" si="20"/>
        <v>EX</v>
      </c>
      <c r="D150" s="64" t="str">
        <f>VLOOKUP(LEFT(F150,6),'L2 UC'!C:D,2,FALSE)</f>
        <v>Application whitelist evasion attempt</v>
      </c>
      <c r="E150" s="64" t="str">
        <f t="shared" si="21"/>
        <v>EX-AWE</v>
      </c>
      <c r="F150" s="97" t="s">
        <v>765</v>
      </c>
      <c r="G150" s="132" t="s">
        <v>766</v>
      </c>
      <c r="H150" s="144" t="s">
        <v>767</v>
      </c>
      <c r="I150" s="37">
        <v>0</v>
      </c>
      <c r="J150" s="37">
        <v>0</v>
      </c>
      <c r="K150" s="37">
        <v>0</v>
      </c>
      <c r="L150" s="131">
        <f t="shared" si="22"/>
        <v>0</v>
      </c>
      <c r="M150" s="131">
        <f t="shared" si="23"/>
        <v>0</v>
      </c>
      <c r="N150" s="133"/>
      <c r="O150" s="36"/>
      <c r="P150" s="133"/>
      <c r="Q150" s="133"/>
    </row>
    <row r="151" spans="1:17" ht="43.5" customHeight="1">
      <c r="A151" s="138">
        <f t="shared" si="19"/>
        <v>11</v>
      </c>
      <c r="B151" s="135" t="str">
        <f>VLOOKUP(LEFT(F151,2),'L1 UC'!C:D,2,FALSE)</f>
        <v>Actions on Objectives</v>
      </c>
      <c r="C151" s="65" t="str">
        <f t="shared" si="20"/>
        <v>AO</v>
      </c>
      <c r="D151" s="64" t="str">
        <f>VLOOKUP(LEFT(F151,6),'L2 UC'!C:D,2,FALSE)</f>
        <v>Privilege escalation</v>
      </c>
      <c r="E151" s="64" t="str">
        <f t="shared" si="21"/>
        <v>AO-PRI</v>
      </c>
      <c r="F151" s="97" t="s">
        <v>768</v>
      </c>
      <c r="G151" s="132" t="s">
        <v>769</v>
      </c>
      <c r="H151" s="144" t="s">
        <v>770</v>
      </c>
      <c r="I151" s="37">
        <v>0</v>
      </c>
      <c r="J151" s="37">
        <v>0</v>
      </c>
      <c r="K151" s="37">
        <v>0</v>
      </c>
      <c r="L151" s="131">
        <f t="shared" si="22"/>
        <v>0</v>
      </c>
      <c r="M151" s="131">
        <f t="shared" si="23"/>
        <v>0</v>
      </c>
      <c r="N151" s="133"/>
      <c r="O151" s="36"/>
      <c r="P151" s="133"/>
      <c r="Q151" s="133"/>
    </row>
    <row r="152" spans="1:17" ht="43.5" customHeight="1">
      <c r="A152" s="138">
        <f t="shared" si="19"/>
        <v>7</v>
      </c>
      <c r="B152" s="135" t="str">
        <f>VLOOKUP(LEFT(F152,2),'L1 UC'!C:D,2,FALSE)</f>
        <v>Policy Violations</v>
      </c>
      <c r="C152" s="65" t="str">
        <f t="shared" si="20"/>
        <v>PV</v>
      </c>
      <c r="D152" s="64" t="str">
        <f>VLOOKUP(LEFT(F152,6),'L2 UC'!C:D,2,FALSE)</f>
        <v>Unauthorized process launched</v>
      </c>
      <c r="E152" s="64" t="str">
        <f t="shared" si="21"/>
        <v>PV-PRC</v>
      </c>
      <c r="F152" s="97" t="s">
        <v>771</v>
      </c>
      <c r="G152" s="132" t="s">
        <v>772</v>
      </c>
      <c r="H152" s="144" t="s">
        <v>773</v>
      </c>
      <c r="I152" s="37">
        <v>0</v>
      </c>
      <c r="J152" s="37">
        <v>0</v>
      </c>
      <c r="K152" s="37">
        <v>0</v>
      </c>
      <c r="L152" s="131">
        <f t="shared" si="22"/>
        <v>0</v>
      </c>
      <c r="M152" s="131">
        <f t="shared" si="23"/>
        <v>0</v>
      </c>
      <c r="N152" s="133"/>
      <c r="O152" s="36"/>
      <c r="P152" s="133"/>
      <c r="Q152" s="133"/>
    </row>
    <row r="153" spans="1:17" ht="43.5" customHeight="1">
      <c r="A153" s="138">
        <f t="shared" si="19"/>
        <v>15</v>
      </c>
      <c r="B153" s="135" t="str">
        <f>VLOOKUP(LEFT(F153,2),'L1 UC'!C:D,2,FALSE)</f>
        <v>Exploitation</v>
      </c>
      <c r="C153" s="65" t="str">
        <f t="shared" si="20"/>
        <v>EX</v>
      </c>
      <c r="D153" s="64" t="str">
        <f>VLOOKUP(LEFT(F153,6),'L2 UC'!C:D,2,FALSE)</f>
        <v>Application whitelist evasion attempt</v>
      </c>
      <c r="E153" s="64" t="str">
        <f t="shared" si="21"/>
        <v>EX-AWE</v>
      </c>
      <c r="F153" s="97" t="s">
        <v>774</v>
      </c>
      <c r="G153" s="132" t="s">
        <v>775</v>
      </c>
      <c r="H153" s="144" t="s">
        <v>776</v>
      </c>
      <c r="I153" s="37">
        <v>0</v>
      </c>
      <c r="J153" s="37">
        <v>0</v>
      </c>
      <c r="K153" s="37">
        <v>0</v>
      </c>
      <c r="L153" s="131">
        <f t="shared" si="22"/>
        <v>0</v>
      </c>
      <c r="M153" s="131">
        <f t="shared" si="23"/>
        <v>0</v>
      </c>
      <c r="N153" s="133"/>
      <c r="O153" s="36"/>
      <c r="P153" s="133"/>
      <c r="Q153" s="133"/>
    </row>
    <row r="154" spans="1:17" ht="43.5" customHeight="1">
      <c r="A154" s="138">
        <f t="shared" si="19"/>
        <v>7</v>
      </c>
      <c r="B154" s="135" t="str">
        <f>VLOOKUP(LEFT(F154,2),'L1 UC'!C:D,2,FALSE)</f>
        <v>Policy Violations</v>
      </c>
      <c r="C154" s="65" t="str">
        <f t="shared" si="20"/>
        <v>PV</v>
      </c>
      <c r="D154" s="64" t="str">
        <f>VLOOKUP(LEFT(F154,6),'L2 UC'!C:D,2,FALSE)</f>
        <v>Unauthorized process launched</v>
      </c>
      <c r="E154" s="64" t="str">
        <f t="shared" si="21"/>
        <v>PV-PRC</v>
      </c>
      <c r="F154" s="97" t="s">
        <v>777</v>
      </c>
      <c r="G154" s="132" t="s">
        <v>778</v>
      </c>
      <c r="H154" s="144" t="s">
        <v>779</v>
      </c>
      <c r="I154" s="37">
        <v>0</v>
      </c>
      <c r="J154" s="37">
        <v>0</v>
      </c>
      <c r="K154" s="37">
        <v>0</v>
      </c>
      <c r="L154" s="131">
        <f t="shared" si="22"/>
        <v>0</v>
      </c>
      <c r="M154" s="131">
        <f t="shared" si="23"/>
        <v>0</v>
      </c>
      <c r="N154" s="133"/>
      <c r="O154" s="36"/>
      <c r="P154" s="133"/>
      <c r="Q154" s="133"/>
    </row>
    <row r="155" spans="1:17" ht="43.5" customHeight="1">
      <c r="A155" s="138">
        <f t="shared" si="19"/>
        <v>7</v>
      </c>
      <c r="B155" s="135" t="str">
        <f>VLOOKUP(LEFT(F155,2),'L1 UC'!C:D,2,FALSE)</f>
        <v>Policy Violations</v>
      </c>
      <c r="C155" s="65" t="str">
        <f t="shared" si="20"/>
        <v>PV</v>
      </c>
      <c r="D155" s="64" t="str">
        <f>VLOOKUP(LEFT(F155,6),'L2 UC'!C:D,2,FALSE)</f>
        <v>Unauthorized process launched</v>
      </c>
      <c r="E155" s="64" t="str">
        <f t="shared" si="21"/>
        <v>PV-PRC</v>
      </c>
      <c r="F155" s="97" t="s">
        <v>780</v>
      </c>
      <c r="G155" s="132" t="s">
        <v>781</v>
      </c>
      <c r="H155" s="144" t="s">
        <v>782</v>
      </c>
      <c r="I155" s="37">
        <v>0</v>
      </c>
      <c r="J155" s="37">
        <v>0</v>
      </c>
      <c r="K155" s="37">
        <v>0</v>
      </c>
      <c r="L155" s="131">
        <f t="shared" si="22"/>
        <v>0</v>
      </c>
      <c r="M155" s="131">
        <f t="shared" si="23"/>
        <v>0</v>
      </c>
      <c r="N155" s="133"/>
      <c r="O155" s="36"/>
      <c r="P155" s="133"/>
      <c r="Q155" s="133"/>
    </row>
    <row r="156" spans="1:17" ht="43.5" customHeight="1">
      <c r="A156" s="138">
        <f t="shared" si="19"/>
        <v>15</v>
      </c>
      <c r="B156" s="135" t="str">
        <f>VLOOKUP(LEFT(F156,2),'L1 UC'!C:D,2,FALSE)</f>
        <v>Exploitation</v>
      </c>
      <c r="C156" s="65" t="str">
        <f t="shared" si="20"/>
        <v>EX</v>
      </c>
      <c r="D156" s="64" t="str">
        <f>VLOOKUP(LEFT(F156,6),'L2 UC'!C:D,2,FALSE)</f>
        <v>Application whitelist evasion attempt</v>
      </c>
      <c r="E156" s="64" t="str">
        <f t="shared" si="21"/>
        <v>EX-AWE</v>
      </c>
      <c r="F156" s="97" t="s">
        <v>783</v>
      </c>
      <c r="G156" s="132" t="s">
        <v>784</v>
      </c>
      <c r="H156" s="144" t="s">
        <v>785</v>
      </c>
      <c r="I156" s="37">
        <v>0</v>
      </c>
      <c r="J156" s="37">
        <v>0</v>
      </c>
      <c r="K156" s="37">
        <v>0</v>
      </c>
      <c r="L156" s="131">
        <f t="shared" si="22"/>
        <v>0</v>
      </c>
      <c r="M156" s="131">
        <f t="shared" si="23"/>
        <v>0</v>
      </c>
      <c r="N156" s="133"/>
      <c r="O156" s="36"/>
      <c r="P156" s="133"/>
      <c r="Q156" s="134"/>
    </row>
    <row r="157" spans="1:17" ht="43.5" customHeight="1">
      <c r="A157" s="138">
        <f t="shared" si="19"/>
        <v>31</v>
      </c>
      <c r="B157" s="135" t="str">
        <f>VLOOKUP(LEFT(F157,2),'L1 UC'!C:D,2,FALSE)</f>
        <v>Actions on Objectives</v>
      </c>
      <c r="C157" s="65" t="str">
        <f t="shared" si="20"/>
        <v>AO</v>
      </c>
      <c r="D157" s="64" t="str">
        <f>VLOOKUP(LEFT(F157,6),'L2 UC'!C:D,2,FALSE)</f>
        <v>Installation of persistence mechanism</v>
      </c>
      <c r="E157" s="64" t="str">
        <f t="shared" si="21"/>
        <v>AO-PER</v>
      </c>
      <c r="F157" s="97" t="s">
        <v>786</v>
      </c>
      <c r="G157" s="132" t="s">
        <v>787</v>
      </c>
      <c r="H157" s="144" t="s">
        <v>788</v>
      </c>
      <c r="I157" s="37">
        <v>0</v>
      </c>
      <c r="J157" s="37">
        <v>0</v>
      </c>
      <c r="K157" s="37">
        <v>0</v>
      </c>
      <c r="L157" s="131">
        <f t="shared" si="22"/>
        <v>0</v>
      </c>
      <c r="M157" s="131">
        <f t="shared" si="23"/>
        <v>0</v>
      </c>
      <c r="N157" s="36"/>
      <c r="O157" s="36"/>
      <c r="P157" s="36"/>
      <c r="Q157" s="37"/>
    </row>
    <row r="158" spans="1:17" ht="43.5" customHeight="1">
      <c r="A158" s="138">
        <f t="shared" si="19"/>
        <v>11</v>
      </c>
      <c r="B158" s="135" t="str">
        <f>VLOOKUP(LEFT(F158,2),'L1 UC'!C:D,2,FALSE)</f>
        <v>Actions on Objectives</v>
      </c>
      <c r="C158" s="65" t="str">
        <f t="shared" si="20"/>
        <v>AO</v>
      </c>
      <c r="D158" s="64" t="str">
        <f>VLOOKUP(LEFT(F158,6),'L2 UC'!C:D,2,FALSE)</f>
        <v>Privilege escalation</v>
      </c>
      <c r="E158" s="64" t="str">
        <f t="shared" si="21"/>
        <v>AO-PRI</v>
      </c>
      <c r="F158" s="97" t="s">
        <v>789</v>
      </c>
      <c r="G158" s="132" t="s">
        <v>790</v>
      </c>
      <c r="H158" s="144" t="s">
        <v>791</v>
      </c>
      <c r="I158" s="37">
        <v>0</v>
      </c>
      <c r="J158" s="37">
        <v>0</v>
      </c>
      <c r="K158" s="37">
        <v>0</v>
      </c>
      <c r="L158" s="131">
        <f t="shared" si="22"/>
        <v>0</v>
      </c>
      <c r="M158" s="131">
        <f t="shared" si="23"/>
        <v>0</v>
      </c>
      <c r="N158" s="133"/>
      <c r="O158" s="36"/>
      <c r="P158" s="133"/>
      <c r="Q158" s="133"/>
    </row>
    <row r="159" spans="1:17" ht="43.5" customHeight="1">
      <c r="A159" s="138">
        <f t="shared" si="19"/>
        <v>20</v>
      </c>
      <c r="B159" s="135" t="str">
        <f>VLOOKUP(LEFT(F159,2),'L1 UC'!C:D,2,FALSE)</f>
        <v>Actions on Objectives</v>
      </c>
      <c r="C159" s="65" t="str">
        <f t="shared" si="20"/>
        <v>AO</v>
      </c>
      <c r="D159" s="64" t="str">
        <f>VLOOKUP(LEFT(F159,6),'L2 UC'!C:D,2,FALSE)</f>
        <v>Detection evasion techniques</v>
      </c>
      <c r="E159" s="64" t="str">
        <f t="shared" si="21"/>
        <v>AO-EVA</v>
      </c>
      <c r="F159" s="97" t="s">
        <v>792</v>
      </c>
      <c r="G159" s="132" t="s">
        <v>793</v>
      </c>
      <c r="H159" s="144" t="s">
        <v>794</v>
      </c>
      <c r="I159" s="37">
        <v>0</v>
      </c>
      <c r="J159" s="37">
        <v>0</v>
      </c>
      <c r="K159" s="37">
        <v>0</v>
      </c>
      <c r="L159" s="131">
        <f t="shared" si="22"/>
        <v>0</v>
      </c>
      <c r="M159" s="131">
        <f t="shared" si="23"/>
        <v>0</v>
      </c>
      <c r="N159" s="133"/>
      <c r="O159" s="36"/>
      <c r="P159" s="133"/>
      <c r="Q159" s="133"/>
    </row>
    <row r="160" spans="1:17" ht="43.5" customHeight="1">
      <c r="A160" s="138">
        <f t="shared" si="19"/>
        <v>31</v>
      </c>
      <c r="B160" s="135" t="str">
        <f>VLOOKUP(LEFT(F160,2),'L1 UC'!C:D,2,FALSE)</f>
        <v>Actions on Objectives</v>
      </c>
      <c r="C160" s="65" t="str">
        <f t="shared" si="20"/>
        <v>AO</v>
      </c>
      <c r="D160" s="64" t="str">
        <f>VLOOKUP(LEFT(F160,6),'L2 UC'!C:D,2,FALSE)</f>
        <v>Installation of persistence mechanism</v>
      </c>
      <c r="E160" s="64" t="str">
        <f t="shared" si="21"/>
        <v>AO-PER</v>
      </c>
      <c r="F160" s="97" t="s">
        <v>795</v>
      </c>
      <c r="G160" s="132" t="s">
        <v>796</v>
      </c>
      <c r="H160" s="144" t="s">
        <v>797</v>
      </c>
      <c r="I160" s="37">
        <v>0</v>
      </c>
      <c r="J160" s="37">
        <v>0</v>
      </c>
      <c r="K160" s="38">
        <v>0</v>
      </c>
      <c r="L160" s="131">
        <f t="shared" si="22"/>
        <v>0</v>
      </c>
      <c r="M160" s="131">
        <f t="shared" si="23"/>
        <v>0</v>
      </c>
      <c r="N160" s="36"/>
      <c r="O160" s="36"/>
      <c r="P160" s="36"/>
      <c r="Q160" s="37"/>
    </row>
    <row r="161" spans="1:17" ht="43.5" customHeight="1">
      <c r="A161" s="138">
        <f t="shared" si="19"/>
        <v>11</v>
      </c>
      <c r="B161" s="135" t="str">
        <f>VLOOKUP(LEFT(F161,2),'L1 UC'!C:D,2,FALSE)</f>
        <v>Actions on Objectives</v>
      </c>
      <c r="C161" s="65" t="str">
        <f t="shared" si="20"/>
        <v>AO</v>
      </c>
      <c r="D161" s="64" t="str">
        <f>VLOOKUP(LEFT(F161,6),'L2 UC'!C:D,2,FALSE)</f>
        <v>Privilege escalation</v>
      </c>
      <c r="E161" s="64" t="str">
        <f t="shared" si="21"/>
        <v>AO-PRI</v>
      </c>
      <c r="F161" s="97" t="s">
        <v>798</v>
      </c>
      <c r="G161" s="132" t="s">
        <v>799</v>
      </c>
      <c r="H161" s="144" t="s">
        <v>800</v>
      </c>
      <c r="I161" s="37">
        <v>0</v>
      </c>
      <c r="J161" s="37">
        <v>0</v>
      </c>
      <c r="K161" s="37">
        <v>0</v>
      </c>
      <c r="L161" s="131">
        <f t="shared" si="22"/>
        <v>0</v>
      </c>
      <c r="M161" s="131">
        <f t="shared" si="23"/>
        <v>0</v>
      </c>
      <c r="N161" s="133"/>
      <c r="O161" s="36"/>
      <c r="P161" s="133"/>
      <c r="Q161" s="133"/>
    </row>
    <row r="162" spans="1:17" ht="43.5" customHeight="1">
      <c r="A162" s="138">
        <f t="shared" si="19"/>
        <v>31</v>
      </c>
      <c r="B162" s="135" t="str">
        <f>VLOOKUP(LEFT(F162,2),'L1 UC'!C:D,2,FALSE)</f>
        <v>Actions on Objectives</v>
      </c>
      <c r="C162" s="65" t="str">
        <f t="shared" ref="C162:C170" si="24">LEFT(E162,2)</f>
        <v>AO</v>
      </c>
      <c r="D162" s="64" t="str">
        <f>VLOOKUP(LEFT(F162,6),'L2 UC'!C:D,2,FALSE)</f>
        <v>Installation of persistence mechanism</v>
      </c>
      <c r="E162" s="64" t="str">
        <f t="shared" ref="E162:E170" si="25">LEFT(F162,6)</f>
        <v>AO-PER</v>
      </c>
      <c r="F162" s="97" t="s">
        <v>801</v>
      </c>
      <c r="G162" s="132" t="s">
        <v>802</v>
      </c>
      <c r="H162" s="144" t="s">
        <v>803</v>
      </c>
      <c r="I162" s="37">
        <v>0</v>
      </c>
      <c r="J162" s="38">
        <v>0</v>
      </c>
      <c r="K162" s="38">
        <v>0</v>
      </c>
      <c r="L162" s="131">
        <f t="shared" ref="L162:L170" si="26">I162*J162*K162</f>
        <v>0</v>
      </c>
      <c r="M162" s="131">
        <f t="shared" ref="M162:M170" si="27">I162-L162</f>
        <v>0</v>
      </c>
      <c r="N162" s="36"/>
      <c r="O162" s="36"/>
      <c r="P162" s="36"/>
      <c r="Q162" s="36"/>
    </row>
    <row r="163" spans="1:17" ht="43.5" customHeight="1">
      <c r="A163" s="138">
        <f t="shared" si="19"/>
        <v>31</v>
      </c>
      <c r="B163" s="135" t="str">
        <f>VLOOKUP(LEFT(F163,2),'L1 UC'!C:D,2,FALSE)</f>
        <v>Actions on Objectives</v>
      </c>
      <c r="C163" s="65" t="str">
        <f t="shared" si="24"/>
        <v>AO</v>
      </c>
      <c r="D163" s="64" t="str">
        <f>VLOOKUP(LEFT(F163,6),'L2 UC'!C:D,2,FALSE)</f>
        <v>Installation of persistence mechanism</v>
      </c>
      <c r="E163" s="64" t="str">
        <f t="shared" si="25"/>
        <v>AO-PER</v>
      </c>
      <c r="F163" s="97" t="s">
        <v>804</v>
      </c>
      <c r="G163" s="132" t="s">
        <v>805</v>
      </c>
      <c r="H163" s="144" t="s">
        <v>806</v>
      </c>
      <c r="I163" s="37">
        <v>0</v>
      </c>
      <c r="J163" s="38">
        <v>0</v>
      </c>
      <c r="K163" s="38">
        <v>0</v>
      </c>
      <c r="L163" s="131">
        <f t="shared" si="26"/>
        <v>0</v>
      </c>
      <c r="M163" s="131">
        <f t="shared" si="27"/>
        <v>0</v>
      </c>
      <c r="N163" s="36"/>
      <c r="O163" s="36"/>
      <c r="P163" s="36"/>
      <c r="Q163" s="36"/>
    </row>
    <row r="164" spans="1:17" ht="43.5" customHeight="1">
      <c r="A164" s="138">
        <f t="shared" si="19"/>
        <v>31</v>
      </c>
      <c r="B164" s="135" t="str">
        <f>VLOOKUP(LEFT(F164,2),'L1 UC'!C:D,2,FALSE)</f>
        <v>Actions on Objectives</v>
      </c>
      <c r="C164" s="65" t="str">
        <f t="shared" si="24"/>
        <v>AO</v>
      </c>
      <c r="D164" s="64" t="str">
        <f>VLOOKUP(LEFT(F164,6),'L2 UC'!C:D,2,FALSE)</f>
        <v>Installation of persistence mechanism</v>
      </c>
      <c r="E164" s="64" t="str">
        <f t="shared" si="25"/>
        <v>AO-PER</v>
      </c>
      <c r="F164" s="97" t="s">
        <v>807</v>
      </c>
      <c r="G164" s="132" t="s">
        <v>808</v>
      </c>
      <c r="H164" s="144" t="s">
        <v>809</v>
      </c>
      <c r="I164" s="37">
        <v>0</v>
      </c>
      <c r="J164" s="37">
        <v>0</v>
      </c>
      <c r="K164" s="37">
        <v>0</v>
      </c>
      <c r="L164" s="131">
        <f t="shared" si="26"/>
        <v>0</v>
      </c>
      <c r="M164" s="131">
        <f t="shared" si="27"/>
        <v>0</v>
      </c>
      <c r="N164" s="36"/>
      <c r="O164" s="36"/>
      <c r="P164" s="36"/>
      <c r="Q164" s="36"/>
    </row>
    <row r="165" spans="1:17" ht="43.5" customHeight="1">
      <c r="A165" s="138">
        <f t="shared" si="19"/>
        <v>31</v>
      </c>
      <c r="B165" s="135" t="str">
        <f>VLOOKUP(LEFT(F165,2),'L1 UC'!C:D,2,FALSE)</f>
        <v>Actions on Objectives</v>
      </c>
      <c r="C165" s="65" t="str">
        <f t="shared" si="24"/>
        <v>AO</v>
      </c>
      <c r="D165" s="64" t="str">
        <f>VLOOKUP(LEFT(F165,6),'L2 UC'!C:D,2,FALSE)</f>
        <v>Installation of persistence mechanism</v>
      </c>
      <c r="E165" s="64" t="str">
        <f t="shared" si="25"/>
        <v>AO-PER</v>
      </c>
      <c r="F165" s="97" t="s">
        <v>810</v>
      </c>
      <c r="G165" s="132" t="s">
        <v>811</v>
      </c>
      <c r="H165" s="144" t="s">
        <v>812</v>
      </c>
      <c r="I165" s="37">
        <v>0</v>
      </c>
      <c r="J165" s="38">
        <v>0</v>
      </c>
      <c r="K165" s="38">
        <v>0</v>
      </c>
      <c r="L165" s="131">
        <f t="shared" si="26"/>
        <v>0</v>
      </c>
      <c r="M165" s="131">
        <f t="shared" si="27"/>
        <v>0</v>
      </c>
      <c r="N165" s="36"/>
      <c r="O165" s="36"/>
      <c r="P165" s="36"/>
      <c r="Q165" s="36"/>
    </row>
    <row r="166" spans="1:17" ht="43.5" customHeight="1">
      <c r="A166" s="138">
        <f t="shared" si="19"/>
        <v>31</v>
      </c>
      <c r="B166" s="135" t="str">
        <f>VLOOKUP(LEFT(F166,2),'L1 UC'!C:D,2,FALSE)</f>
        <v>Actions on Objectives</v>
      </c>
      <c r="C166" s="65" t="str">
        <f t="shared" si="24"/>
        <v>AO</v>
      </c>
      <c r="D166" s="64" t="str">
        <f>VLOOKUP(LEFT(F166,6),'L2 UC'!C:D,2,FALSE)</f>
        <v>Installation of persistence mechanism</v>
      </c>
      <c r="E166" s="64" t="str">
        <f t="shared" si="25"/>
        <v>AO-PER</v>
      </c>
      <c r="F166" s="97" t="s">
        <v>813</v>
      </c>
      <c r="G166" s="132" t="s">
        <v>814</v>
      </c>
      <c r="H166" s="144" t="s">
        <v>815</v>
      </c>
      <c r="I166" s="37">
        <v>0</v>
      </c>
      <c r="J166" s="37">
        <v>0</v>
      </c>
      <c r="K166" s="37">
        <v>0</v>
      </c>
      <c r="L166" s="131">
        <f t="shared" si="26"/>
        <v>0</v>
      </c>
      <c r="M166" s="131">
        <f t="shared" si="27"/>
        <v>0</v>
      </c>
      <c r="N166" s="36"/>
      <c r="O166" s="36"/>
      <c r="P166" s="36"/>
      <c r="Q166" s="36"/>
    </row>
    <row r="167" spans="1:17" ht="43.5" customHeight="1">
      <c r="A167" s="138">
        <f t="shared" si="19"/>
        <v>11</v>
      </c>
      <c r="B167" s="135" t="str">
        <f>VLOOKUP(LEFT(F167,2),'L1 UC'!C:D,2,FALSE)</f>
        <v>Actions on Objectives</v>
      </c>
      <c r="C167" s="65" t="str">
        <f t="shared" si="24"/>
        <v>AO</v>
      </c>
      <c r="D167" s="64" t="str">
        <f>VLOOKUP(LEFT(F167,6),'L2 UC'!C:D,2,FALSE)</f>
        <v>Privilege escalation</v>
      </c>
      <c r="E167" s="64" t="str">
        <f t="shared" si="25"/>
        <v>AO-PRI</v>
      </c>
      <c r="F167" s="97" t="s">
        <v>816</v>
      </c>
      <c r="G167" s="132" t="s">
        <v>817</v>
      </c>
      <c r="H167" s="144" t="s">
        <v>818</v>
      </c>
      <c r="I167" s="37">
        <v>0</v>
      </c>
      <c r="J167" s="37">
        <v>0</v>
      </c>
      <c r="K167" s="37">
        <v>0</v>
      </c>
      <c r="L167" s="131">
        <f t="shared" si="26"/>
        <v>0</v>
      </c>
      <c r="M167" s="131">
        <f t="shared" si="27"/>
        <v>0</v>
      </c>
      <c r="N167" s="133"/>
      <c r="O167" s="36"/>
      <c r="P167" s="133"/>
      <c r="Q167" s="133"/>
    </row>
    <row r="168" spans="1:17" ht="43.5" customHeight="1">
      <c r="A168" s="138">
        <f t="shared" si="19"/>
        <v>9</v>
      </c>
      <c r="B168" s="135" t="str">
        <f>VLOOKUP(LEFT(F168,2),'L1 UC'!C:D,2,FALSE)</f>
        <v>Actions on Objectives</v>
      </c>
      <c r="C168" s="65" t="str">
        <f t="shared" si="24"/>
        <v>AO</v>
      </c>
      <c r="D168" s="64" t="str">
        <f>VLOOKUP(LEFT(F168,6),'L2 UC'!C:D,2,FALSE)</f>
        <v>Credential theft</v>
      </c>
      <c r="E168" s="64" t="str">
        <f t="shared" si="25"/>
        <v>AO-CRE</v>
      </c>
      <c r="F168" s="97" t="s">
        <v>819</v>
      </c>
      <c r="G168" s="132" t="s">
        <v>820</v>
      </c>
      <c r="H168" s="144" t="s">
        <v>821</v>
      </c>
      <c r="I168" s="37">
        <v>0</v>
      </c>
      <c r="J168" s="37">
        <v>0</v>
      </c>
      <c r="K168" s="37">
        <v>0</v>
      </c>
      <c r="L168" s="131">
        <f t="shared" si="26"/>
        <v>0</v>
      </c>
      <c r="M168" s="131">
        <f t="shared" si="27"/>
        <v>0</v>
      </c>
      <c r="N168" s="133"/>
      <c r="O168" s="36"/>
      <c r="P168" s="133"/>
      <c r="Q168" s="133"/>
    </row>
    <row r="169" spans="1:17" ht="43.5" customHeight="1">
      <c r="A169" s="138">
        <f t="shared" si="19"/>
        <v>31</v>
      </c>
      <c r="B169" s="135" t="str">
        <f>VLOOKUP(LEFT(F169,2),'L1 UC'!C:D,2,FALSE)</f>
        <v>Actions on Objectives</v>
      </c>
      <c r="C169" s="65" t="str">
        <f t="shared" si="24"/>
        <v>AO</v>
      </c>
      <c r="D169" s="64" t="str">
        <f>VLOOKUP(LEFT(F169,6),'L2 UC'!C:D,2,FALSE)</f>
        <v>Installation of persistence mechanism</v>
      </c>
      <c r="E169" s="64" t="str">
        <f t="shared" si="25"/>
        <v>AO-PER</v>
      </c>
      <c r="F169" s="97" t="s">
        <v>822</v>
      </c>
      <c r="G169" s="132" t="s">
        <v>823</v>
      </c>
      <c r="H169" s="144" t="s">
        <v>824</v>
      </c>
      <c r="I169" s="37">
        <v>0</v>
      </c>
      <c r="J169" s="38">
        <v>0</v>
      </c>
      <c r="K169" s="38">
        <v>0</v>
      </c>
      <c r="L169" s="131">
        <f t="shared" si="26"/>
        <v>0</v>
      </c>
      <c r="M169" s="131">
        <f t="shared" si="27"/>
        <v>0</v>
      </c>
      <c r="N169" s="36"/>
      <c r="O169" s="36"/>
      <c r="P169" s="36"/>
      <c r="Q169" s="36"/>
    </row>
    <row r="170" spans="1:17" ht="43.5" customHeight="1">
      <c r="A170" s="138">
        <f t="shared" si="19"/>
        <v>1</v>
      </c>
      <c r="B170" s="135" t="str">
        <f>VLOOKUP(LEFT(F170,2),'L1 UC'!C:D,2,FALSE)</f>
        <v>Policy Violations</v>
      </c>
      <c r="C170" s="65" t="str">
        <f t="shared" si="24"/>
        <v>PV</v>
      </c>
      <c r="D170" s="64" t="str">
        <f>VLOOKUP(LEFT(F170,6),'L2 UC'!C:D,2,FALSE)</f>
        <v>Unauthorized use of high-privileged account</v>
      </c>
      <c r="E170" s="64" t="str">
        <f t="shared" si="25"/>
        <v>PV-ACC</v>
      </c>
      <c r="F170" s="97" t="s">
        <v>825</v>
      </c>
      <c r="G170" s="132" t="s">
        <v>826</v>
      </c>
      <c r="H170" s="144" t="s">
        <v>827</v>
      </c>
      <c r="I170" s="37">
        <v>0</v>
      </c>
      <c r="J170" s="37">
        <v>0</v>
      </c>
      <c r="K170" s="37">
        <v>0</v>
      </c>
      <c r="L170" s="131">
        <f t="shared" si="26"/>
        <v>0</v>
      </c>
      <c r="M170" s="131">
        <f t="shared" si="27"/>
        <v>0</v>
      </c>
      <c r="N170" s="133"/>
      <c r="O170" s="36"/>
      <c r="P170" s="133"/>
      <c r="Q170" s="133"/>
    </row>
    <row r="171" spans="1:17" ht="43.5" customHeight="1">
      <c r="A171" s="138"/>
      <c r="B171" s="135"/>
      <c r="C171" s="65"/>
      <c r="D171" s="64"/>
      <c r="E171" s="64"/>
      <c r="F171" s="97"/>
      <c r="G171" s="132"/>
      <c r="H171" s="139"/>
      <c r="I171" s="37"/>
      <c r="J171" s="37"/>
      <c r="K171" s="37"/>
      <c r="L171" s="131"/>
      <c r="M171" s="131"/>
      <c r="N171" s="133"/>
      <c r="O171" s="133"/>
      <c r="P171" s="133"/>
      <c r="Q171" s="133"/>
    </row>
    <row r="172" spans="1:17" ht="43.5" customHeight="1">
      <c r="A172" s="138"/>
      <c r="B172" s="135"/>
      <c r="C172" s="65"/>
      <c r="D172" s="64"/>
      <c r="E172" s="64"/>
      <c r="F172" s="97"/>
      <c r="G172" s="132"/>
      <c r="H172" s="139"/>
      <c r="I172" s="37"/>
      <c r="J172" s="37"/>
      <c r="K172" s="37"/>
      <c r="L172" s="131"/>
      <c r="M172" s="131"/>
      <c r="N172" s="133"/>
      <c r="O172" s="133"/>
      <c r="P172" s="133"/>
      <c r="Q172" s="133"/>
    </row>
    <row r="173" spans="1:17" ht="43.5" customHeight="1">
      <c r="A173" s="138"/>
      <c r="B173" s="135"/>
      <c r="C173" s="65"/>
      <c r="D173" s="64"/>
      <c r="E173" s="64"/>
      <c r="F173" s="97"/>
      <c r="G173" s="132"/>
      <c r="H173" s="139"/>
      <c r="I173" s="37"/>
      <c r="J173" s="37"/>
      <c r="K173" s="37"/>
      <c r="L173" s="131"/>
      <c r="M173" s="131"/>
      <c r="N173" s="133"/>
      <c r="O173" s="133"/>
      <c r="P173" s="133"/>
      <c r="Q173" s="133"/>
    </row>
    <row r="174" spans="1:17" ht="43.5" customHeight="1">
      <c r="A174" s="138"/>
      <c r="B174" s="135"/>
      <c r="C174" s="65"/>
      <c r="D174" s="64"/>
      <c r="E174" s="64"/>
      <c r="F174" s="97"/>
      <c r="G174" s="132"/>
      <c r="H174" s="139"/>
      <c r="I174" s="37"/>
      <c r="J174" s="37"/>
      <c r="K174" s="37"/>
      <c r="L174" s="131"/>
      <c r="M174" s="131"/>
      <c r="N174" s="133"/>
      <c r="O174" s="133"/>
      <c r="P174" s="133"/>
      <c r="Q174" s="133"/>
    </row>
    <row r="175" spans="1:17" ht="43.5" customHeight="1">
      <c r="A175" s="138"/>
      <c r="B175" s="135"/>
      <c r="C175" s="65"/>
      <c r="D175" s="64"/>
      <c r="E175" s="64"/>
      <c r="F175" s="97"/>
      <c r="G175" s="132"/>
      <c r="H175" s="139"/>
      <c r="I175" s="37"/>
      <c r="J175" s="37"/>
      <c r="K175" s="37"/>
      <c r="L175" s="131"/>
      <c r="M175" s="131"/>
      <c r="N175" s="133"/>
      <c r="O175" s="133"/>
      <c r="P175" s="133"/>
      <c r="Q175" s="133"/>
    </row>
    <row r="176" spans="1:17" ht="43.5" customHeight="1">
      <c r="A176" s="138"/>
      <c r="B176" s="135"/>
      <c r="C176" s="65"/>
      <c r="D176" s="64"/>
      <c r="E176" s="64"/>
      <c r="F176" s="97"/>
      <c r="G176" s="132"/>
      <c r="H176" s="139"/>
      <c r="I176" s="37"/>
      <c r="J176" s="37"/>
      <c r="K176" s="37"/>
      <c r="L176" s="131"/>
      <c r="M176" s="131"/>
      <c r="N176" s="133"/>
      <c r="O176" s="133"/>
      <c r="P176" s="133"/>
      <c r="Q176" s="133"/>
    </row>
    <row r="177" spans="1:17" ht="43.5" customHeight="1">
      <c r="A177" s="138"/>
      <c r="B177" s="135"/>
      <c r="C177" s="65"/>
      <c r="D177" s="64"/>
      <c r="E177" s="64"/>
      <c r="F177" s="97"/>
      <c r="G177" s="132"/>
      <c r="H177" s="139"/>
      <c r="I177" s="37"/>
      <c r="J177" s="37"/>
      <c r="K177" s="37"/>
      <c r="L177" s="131"/>
      <c r="M177" s="131"/>
      <c r="N177" s="133"/>
      <c r="O177" s="133"/>
      <c r="P177" s="133"/>
      <c r="Q177" s="133"/>
    </row>
    <row r="178" spans="1:17" ht="43.5" customHeight="1">
      <c r="A178" s="138"/>
      <c r="B178" s="135"/>
      <c r="C178" s="65"/>
      <c r="D178" s="64"/>
      <c r="E178" s="64"/>
      <c r="F178" s="97"/>
      <c r="G178" s="132"/>
      <c r="H178" s="139"/>
      <c r="I178" s="37"/>
      <c r="J178" s="37"/>
      <c r="K178" s="37"/>
      <c r="L178" s="131"/>
      <c r="M178" s="131"/>
      <c r="N178" s="133"/>
      <c r="O178" s="133"/>
      <c r="P178" s="133"/>
      <c r="Q178" s="133"/>
    </row>
    <row r="179" spans="1:17" ht="43.5" customHeight="1">
      <c r="A179" s="138"/>
      <c r="B179" s="135"/>
      <c r="C179" s="65"/>
      <c r="D179" s="64"/>
      <c r="E179" s="64"/>
      <c r="F179" s="97"/>
      <c r="G179" s="132"/>
      <c r="H179" s="139"/>
      <c r="I179" s="37"/>
      <c r="J179" s="37"/>
      <c r="K179" s="37"/>
      <c r="L179" s="131"/>
      <c r="M179" s="131"/>
      <c r="N179" s="133"/>
      <c r="O179" s="133"/>
      <c r="P179" s="133"/>
      <c r="Q179" s="133"/>
    </row>
    <row r="180" spans="1:17" ht="43.5" customHeight="1">
      <c r="A180" s="138"/>
      <c r="B180" s="135"/>
      <c r="C180" s="65"/>
      <c r="D180" s="64"/>
      <c r="E180" s="64"/>
      <c r="F180" s="97"/>
      <c r="G180" s="132"/>
      <c r="H180" s="139"/>
      <c r="I180" s="37"/>
      <c r="J180" s="37"/>
      <c r="K180" s="37"/>
      <c r="L180" s="131"/>
      <c r="M180" s="131"/>
      <c r="N180" s="133"/>
      <c r="O180" s="133"/>
      <c r="P180" s="133"/>
      <c r="Q180" s="133"/>
    </row>
    <row r="181" spans="1:17" ht="43.5" customHeight="1">
      <c r="A181" s="138"/>
      <c r="B181" s="135"/>
      <c r="C181" s="65"/>
      <c r="D181" s="64"/>
      <c r="E181" s="64"/>
      <c r="F181" s="97"/>
      <c r="G181" s="132"/>
      <c r="H181" s="139"/>
      <c r="I181" s="37"/>
      <c r="J181" s="37"/>
      <c r="K181" s="37"/>
      <c r="L181" s="131"/>
      <c r="M181" s="131"/>
      <c r="N181" s="133"/>
      <c r="O181" s="133"/>
      <c r="P181" s="133"/>
      <c r="Q181" s="133"/>
    </row>
    <row r="182" spans="1:17" ht="43.5" customHeight="1">
      <c r="A182" s="138"/>
      <c r="B182" s="135"/>
      <c r="C182" s="65"/>
      <c r="D182" s="64"/>
      <c r="E182" s="64"/>
      <c r="F182" s="97"/>
      <c r="G182" s="132"/>
      <c r="H182" s="139"/>
      <c r="I182" s="37"/>
      <c r="J182" s="37"/>
      <c r="K182" s="37"/>
      <c r="L182" s="131"/>
      <c r="M182" s="131"/>
      <c r="N182" s="133"/>
      <c r="O182" s="133"/>
      <c r="P182" s="133"/>
      <c r="Q182" s="133"/>
    </row>
    <row r="183" spans="1:17" ht="43.5" customHeight="1">
      <c r="A183" s="138"/>
      <c r="B183" s="135"/>
      <c r="C183" s="65"/>
      <c r="D183" s="64"/>
      <c r="E183" s="64"/>
      <c r="F183" s="97"/>
      <c r="G183" s="132"/>
      <c r="H183" s="139"/>
      <c r="I183" s="37"/>
      <c r="J183" s="37"/>
      <c r="K183" s="37"/>
      <c r="L183" s="131"/>
      <c r="M183" s="131"/>
      <c r="N183" s="133"/>
      <c r="O183" s="133"/>
      <c r="P183" s="133"/>
      <c r="Q183" s="133"/>
    </row>
    <row r="184" spans="1:17" ht="43.5" customHeight="1">
      <c r="A184" s="138"/>
      <c r="B184" s="135"/>
      <c r="C184" s="65"/>
      <c r="D184" s="64"/>
      <c r="E184" s="64"/>
      <c r="F184" s="97"/>
      <c r="G184" s="132"/>
      <c r="H184" s="139"/>
      <c r="I184" s="37"/>
      <c r="J184" s="37"/>
      <c r="K184" s="37"/>
      <c r="L184" s="131"/>
      <c r="M184" s="131"/>
      <c r="N184" s="133"/>
      <c r="O184" s="133"/>
      <c r="P184" s="133"/>
      <c r="Q184" s="133"/>
    </row>
    <row r="185" spans="1:17" ht="43.5" customHeight="1">
      <c r="A185" s="138"/>
      <c r="B185" s="135"/>
      <c r="C185" s="65"/>
      <c r="D185" s="64"/>
      <c r="E185" s="64"/>
      <c r="F185" s="97"/>
      <c r="G185" s="132"/>
      <c r="H185" s="139"/>
      <c r="I185" s="37"/>
      <c r="J185" s="37"/>
      <c r="K185" s="37"/>
      <c r="L185" s="131"/>
      <c r="M185" s="131"/>
      <c r="N185" s="133"/>
      <c r="O185" s="133"/>
      <c r="P185" s="133"/>
      <c r="Q185" s="133"/>
    </row>
    <row r="186" spans="1:17" ht="43.5" customHeight="1">
      <c r="A186" s="138"/>
      <c r="B186" s="135"/>
      <c r="C186" s="65"/>
      <c r="D186" s="64"/>
      <c r="E186" s="64"/>
      <c r="F186" s="97"/>
      <c r="G186" s="132"/>
      <c r="H186" s="139"/>
      <c r="I186" s="37"/>
      <c r="J186" s="37"/>
      <c r="K186" s="37"/>
      <c r="L186" s="131"/>
      <c r="M186" s="131"/>
      <c r="N186" s="133"/>
      <c r="O186" s="133"/>
      <c r="P186" s="133"/>
      <c r="Q186" s="133"/>
    </row>
    <row r="187" spans="1:17" ht="43.5" customHeight="1">
      <c r="A187" s="138"/>
      <c r="B187" s="135"/>
      <c r="C187" s="65"/>
      <c r="D187" s="64"/>
      <c r="E187" s="64"/>
      <c r="F187" s="97"/>
      <c r="G187" s="132"/>
      <c r="H187" s="139"/>
      <c r="I187" s="37"/>
      <c r="J187" s="37"/>
      <c r="K187" s="37"/>
      <c r="L187" s="131"/>
      <c r="M187" s="131"/>
      <c r="N187" s="133"/>
      <c r="O187" s="133"/>
      <c r="P187" s="133"/>
      <c r="Q187" s="133"/>
    </row>
    <row r="188" spans="1:17" ht="43.5" customHeight="1">
      <c r="A188" s="138"/>
      <c r="B188" s="135"/>
      <c r="C188" s="65"/>
      <c r="D188" s="64"/>
      <c r="E188" s="64"/>
      <c r="F188" s="97"/>
      <c r="G188" s="132"/>
      <c r="H188" s="139"/>
      <c r="I188" s="37"/>
      <c r="J188" s="37"/>
      <c r="K188" s="37"/>
      <c r="L188" s="131"/>
      <c r="M188" s="131"/>
      <c r="N188" s="133"/>
      <c r="O188" s="133"/>
      <c r="P188" s="133"/>
      <c r="Q188" s="133"/>
    </row>
    <row r="189" spans="1:17" ht="43.5" customHeight="1">
      <c r="A189" s="138"/>
      <c r="B189" s="135"/>
      <c r="C189" s="65"/>
      <c r="D189" s="64"/>
      <c r="E189" s="64"/>
      <c r="F189" s="97"/>
      <c r="G189" s="132"/>
      <c r="H189" s="139"/>
      <c r="I189" s="37"/>
      <c r="J189" s="37"/>
      <c r="K189" s="37"/>
      <c r="L189" s="131"/>
      <c r="M189" s="131"/>
      <c r="N189" s="133"/>
      <c r="O189" s="133"/>
      <c r="P189" s="133"/>
      <c r="Q189" s="133"/>
    </row>
    <row r="190" spans="1:17" ht="43.5" customHeight="1">
      <c r="A190" s="138"/>
      <c r="B190" s="135"/>
      <c r="C190" s="65"/>
      <c r="D190" s="64"/>
      <c r="E190" s="64"/>
      <c r="F190" s="97"/>
      <c r="G190" s="132"/>
      <c r="H190" s="139"/>
      <c r="I190" s="37"/>
      <c r="J190" s="37"/>
      <c r="K190" s="37"/>
      <c r="L190" s="131"/>
      <c r="M190" s="131"/>
      <c r="N190" s="133"/>
      <c r="O190" s="133"/>
      <c r="P190" s="133"/>
      <c r="Q190" s="133"/>
    </row>
    <row r="191" spans="1:17" ht="43.5" customHeight="1">
      <c r="A191" s="138"/>
      <c r="B191" s="135"/>
      <c r="C191" s="65"/>
      <c r="D191" s="64"/>
      <c r="E191" s="64"/>
      <c r="F191" s="97"/>
      <c r="G191" s="132"/>
      <c r="H191" s="139"/>
      <c r="I191" s="37"/>
      <c r="J191" s="37"/>
      <c r="K191" s="37"/>
      <c r="L191" s="131"/>
      <c r="M191" s="131"/>
      <c r="N191" s="133"/>
      <c r="O191" s="133"/>
      <c r="P191" s="133"/>
      <c r="Q191" s="133"/>
    </row>
    <row r="192" spans="1:17" ht="43.5" customHeight="1">
      <c r="A192" s="138"/>
      <c r="B192" s="135"/>
      <c r="C192" s="65"/>
      <c r="D192" s="64"/>
      <c r="E192" s="64"/>
      <c r="F192" s="97"/>
      <c r="G192" s="132"/>
      <c r="H192" s="139"/>
      <c r="I192" s="37"/>
      <c r="J192" s="37"/>
      <c r="K192" s="37"/>
      <c r="L192" s="131"/>
      <c r="M192" s="131"/>
      <c r="N192" s="133"/>
      <c r="O192" s="133"/>
      <c r="P192" s="133"/>
      <c r="Q192" s="133"/>
    </row>
    <row r="193" spans="1:17" ht="43.5" customHeight="1">
      <c r="A193" s="138"/>
      <c r="B193" s="135"/>
      <c r="C193" s="65"/>
      <c r="D193" s="64"/>
      <c r="E193" s="64"/>
      <c r="F193" s="97"/>
      <c r="G193" s="132"/>
      <c r="H193" s="139"/>
      <c r="I193" s="37"/>
      <c r="J193" s="37"/>
      <c r="K193" s="37"/>
      <c r="L193" s="131"/>
      <c r="M193" s="131"/>
      <c r="N193" s="133"/>
      <c r="O193" s="133"/>
      <c r="P193" s="133"/>
      <c r="Q193" s="133"/>
    </row>
    <row r="194" spans="1:17" ht="43.5" customHeight="1">
      <c r="A194" s="138"/>
      <c r="B194" s="135"/>
      <c r="C194" s="65"/>
      <c r="D194" s="64"/>
      <c r="E194" s="64"/>
      <c r="F194" s="97"/>
      <c r="G194" s="132"/>
      <c r="H194" s="139"/>
      <c r="I194" s="37"/>
      <c r="J194" s="37"/>
      <c r="K194" s="37"/>
      <c r="L194" s="131"/>
      <c r="M194" s="131"/>
      <c r="N194" s="133"/>
      <c r="O194" s="133"/>
      <c r="P194" s="133"/>
      <c r="Q194" s="133"/>
    </row>
    <row r="195" spans="1:17" ht="43.5" customHeight="1">
      <c r="A195" s="138"/>
      <c r="B195" s="135"/>
      <c r="C195" s="65"/>
      <c r="D195" s="64"/>
      <c r="E195" s="64"/>
      <c r="F195" s="97"/>
      <c r="G195" s="132"/>
      <c r="H195" s="139"/>
      <c r="I195" s="37"/>
      <c r="J195" s="37"/>
      <c r="K195" s="37"/>
      <c r="L195" s="131"/>
      <c r="M195" s="131"/>
      <c r="N195" s="133"/>
      <c r="O195" s="133"/>
      <c r="P195" s="133"/>
      <c r="Q195" s="133"/>
    </row>
    <row r="196" spans="1:17" ht="43.5" customHeight="1">
      <c r="A196" s="138"/>
      <c r="B196" s="135"/>
      <c r="C196" s="65"/>
      <c r="D196" s="64"/>
      <c r="E196" s="64"/>
      <c r="F196" s="97"/>
      <c r="G196" s="132"/>
      <c r="H196" s="139"/>
      <c r="I196" s="37"/>
      <c r="J196" s="37"/>
      <c r="K196" s="37"/>
      <c r="L196" s="131"/>
      <c r="M196" s="131"/>
      <c r="N196" s="133"/>
      <c r="O196" s="133"/>
      <c r="P196" s="133"/>
      <c r="Q196" s="133"/>
    </row>
    <row r="197" spans="1:17" ht="43.5" customHeight="1">
      <c r="A197" s="138"/>
      <c r="B197" s="135"/>
      <c r="C197" s="65"/>
      <c r="D197" s="64"/>
      <c r="E197" s="64"/>
      <c r="F197" s="97"/>
      <c r="G197" s="132"/>
      <c r="H197" s="139"/>
      <c r="I197" s="37"/>
      <c r="J197" s="37"/>
      <c r="K197" s="37"/>
      <c r="L197" s="131"/>
      <c r="M197" s="131"/>
      <c r="N197" s="133"/>
      <c r="O197" s="133"/>
      <c r="P197" s="133"/>
      <c r="Q197" s="133"/>
    </row>
    <row r="198" spans="1:17" ht="43.5" customHeight="1">
      <c r="A198" s="138"/>
      <c r="B198" s="135"/>
      <c r="C198" s="65"/>
      <c r="D198" s="64"/>
      <c r="E198" s="64"/>
      <c r="F198" s="97"/>
      <c r="G198" s="132"/>
      <c r="H198" s="139"/>
      <c r="I198" s="37"/>
      <c r="J198" s="37"/>
      <c r="K198" s="37"/>
      <c r="L198" s="131"/>
      <c r="M198" s="131"/>
      <c r="N198" s="133"/>
      <c r="O198" s="133"/>
      <c r="P198" s="133"/>
      <c r="Q198" s="133"/>
    </row>
    <row r="199" spans="1:17" ht="43.5" customHeight="1">
      <c r="A199" s="138"/>
      <c r="B199" s="135"/>
      <c r="C199" s="65"/>
      <c r="D199" s="64"/>
      <c r="E199" s="64"/>
      <c r="F199" s="97"/>
      <c r="G199" s="132"/>
      <c r="H199" s="139"/>
      <c r="I199" s="37"/>
      <c r="J199" s="37"/>
      <c r="K199" s="37"/>
      <c r="L199" s="131"/>
      <c r="M199" s="131"/>
      <c r="N199" s="133"/>
      <c r="O199" s="133"/>
      <c r="P199" s="133"/>
      <c r="Q199" s="133"/>
    </row>
    <row r="200" spans="1:17" ht="43.5" customHeight="1">
      <c r="A200" s="138"/>
      <c r="B200" s="135"/>
      <c r="C200" s="65"/>
      <c r="D200" s="64"/>
      <c r="E200" s="64"/>
      <c r="F200" s="97"/>
      <c r="G200" s="132"/>
      <c r="H200" s="139"/>
      <c r="I200" s="37"/>
      <c r="J200" s="37"/>
      <c r="K200" s="37"/>
      <c r="L200" s="131"/>
      <c r="M200" s="131"/>
      <c r="N200" s="133"/>
      <c r="O200" s="133"/>
      <c r="P200" s="133"/>
      <c r="Q200" s="133"/>
    </row>
    <row r="201" spans="1:17" ht="43.5" customHeight="1">
      <c r="A201" s="138"/>
      <c r="B201" s="135"/>
      <c r="C201" s="65"/>
      <c r="D201" s="64"/>
      <c r="E201" s="64"/>
      <c r="F201" s="97"/>
      <c r="G201" s="132"/>
      <c r="H201" s="139"/>
      <c r="I201" s="37"/>
      <c r="J201" s="37"/>
      <c r="K201" s="37"/>
      <c r="L201" s="131"/>
      <c r="M201" s="131"/>
      <c r="N201" s="133"/>
      <c r="O201" s="133"/>
      <c r="P201" s="133"/>
      <c r="Q201" s="133"/>
    </row>
    <row r="202" spans="1:17" ht="43.5" customHeight="1">
      <c r="A202" s="138"/>
      <c r="B202" s="135"/>
      <c r="C202" s="65"/>
      <c r="D202" s="64"/>
      <c r="E202" s="64"/>
      <c r="F202" s="97"/>
      <c r="G202" s="132"/>
      <c r="H202" s="139"/>
      <c r="I202" s="37"/>
      <c r="J202" s="37"/>
      <c r="K202" s="37"/>
      <c r="L202" s="131"/>
      <c r="M202" s="131"/>
      <c r="N202" s="133"/>
      <c r="O202" s="133"/>
      <c r="P202" s="133"/>
      <c r="Q202" s="133"/>
    </row>
    <row r="203" spans="1:17" ht="43.5" customHeight="1">
      <c r="A203" s="138"/>
      <c r="B203" s="135"/>
      <c r="C203" s="65"/>
      <c r="D203" s="64"/>
      <c r="E203" s="64"/>
      <c r="F203" s="97"/>
      <c r="G203" s="132"/>
      <c r="H203" s="139"/>
      <c r="I203" s="37"/>
      <c r="J203" s="37"/>
      <c r="K203" s="37"/>
      <c r="L203" s="131"/>
      <c r="M203" s="131"/>
      <c r="N203" s="133"/>
      <c r="O203" s="133"/>
      <c r="P203" s="133"/>
      <c r="Q203" s="133"/>
    </row>
    <row r="204" spans="1:17" ht="43.5" customHeight="1">
      <c r="A204" s="138"/>
      <c r="B204" s="135"/>
      <c r="C204" s="65"/>
      <c r="D204" s="64"/>
      <c r="E204" s="64"/>
      <c r="F204" s="97"/>
      <c r="G204" s="132"/>
      <c r="H204" s="133"/>
      <c r="I204" s="37"/>
      <c r="J204" s="37"/>
      <c r="K204" s="37"/>
      <c r="L204" s="131"/>
      <c r="M204" s="131"/>
      <c r="N204" s="133"/>
      <c r="O204" s="133"/>
      <c r="P204" s="133"/>
      <c r="Q204" s="133"/>
    </row>
    <row r="205" spans="1:17" ht="43.5" customHeight="1">
      <c r="A205" s="138"/>
      <c r="B205" s="135"/>
      <c r="C205" s="65"/>
      <c r="D205" s="64"/>
      <c r="E205" s="64"/>
      <c r="F205" s="97"/>
      <c r="G205" s="132"/>
      <c r="H205" s="139"/>
      <c r="I205" s="37"/>
      <c r="J205" s="37"/>
      <c r="K205" s="37"/>
      <c r="L205" s="131"/>
      <c r="M205" s="131"/>
      <c r="N205" s="133"/>
      <c r="O205" s="133"/>
      <c r="P205" s="133"/>
      <c r="Q205" s="133"/>
    </row>
    <row r="206" spans="1:17" ht="43.5" customHeight="1">
      <c r="A206" s="138"/>
      <c r="B206" s="135"/>
      <c r="C206" s="65"/>
      <c r="D206" s="64"/>
      <c r="E206" s="64"/>
      <c r="F206" s="97"/>
      <c r="G206" s="132"/>
      <c r="H206" s="139"/>
      <c r="I206" s="37"/>
      <c r="J206" s="37"/>
      <c r="K206" s="37"/>
      <c r="L206" s="131"/>
      <c r="M206" s="131"/>
      <c r="N206" s="133"/>
      <c r="O206" s="133"/>
      <c r="P206" s="133"/>
      <c r="Q206" s="133"/>
    </row>
    <row r="207" spans="1:17" ht="43.5" customHeight="1">
      <c r="A207" s="138"/>
      <c r="B207" s="135"/>
      <c r="C207" s="65"/>
      <c r="D207" s="64"/>
      <c r="E207" s="64"/>
      <c r="F207" s="97"/>
      <c r="G207" s="132"/>
      <c r="H207" s="139"/>
      <c r="I207" s="37"/>
      <c r="J207" s="37"/>
      <c r="K207" s="37"/>
      <c r="L207" s="131"/>
      <c r="M207" s="131"/>
      <c r="N207" s="133"/>
      <c r="O207" s="133"/>
      <c r="P207" s="133"/>
      <c r="Q207" s="133"/>
    </row>
    <row r="208" spans="1:17" ht="43.5" customHeight="1">
      <c r="A208" s="138"/>
      <c r="B208" s="135"/>
      <c r="C208" s="65"/>
      <c r="D208" s="64"/>
      <c r="E208" s="64"/>
      <c r="F208" s="97"/>
      <c r="G208" s="132"/>
      <c r="H208" s="139"/>
      <c r="I208" s="37"/>
      <c r="J208" s="37"/>
      <c r="K208" s="37"/>
      <c r="L208" s="131"/>
      <c r="M208" s="131"/>
      <c r="N208" s="133"/>
      <c r="O208" s="133"/>
      <c r="P208" s="133"/>
      <c r="Q208" s="133"/>
    </row>
    <row r="209" spans="1:17" ht="43.5" customHeight="1">
      <c r="A209" s="138"/>
      <c r="B209" s="135"/>
      <c r="C209" s="65"/>
      <c r="D209" s="64"/>
      <c r="E209" s="64"/>
      <c r="F209" s="97"/>
      <c r="G209" s="132"/>
      <c r="H209" s="139"/>
      <c r="I209" s="37"/>
      <c r="J209" s="37"/>
      <c r="K209" s="37"/>
      <c r="L209" s="131"/>
      <c r="M209" s="131"/>
      <c r="N209" s="133"/>
      <c r="O209" s="133"/>
      <c r="P209" s="133"/>
      <c r="Q209" s="133"/>
    </row>
    <row r="210" spans="1:17" ht="43.5" customHeight="1">
      <c r="A210" s="138"/>
      <c r="B210" s="135"/>
      <c r="C210" s="65"/>
      <c r="D210" s="64"/>
      <c r="E210" s="64"/>
      <c r="F210" s="97"/>
      <c r="G210" s="132"/>
      <c r="H210" s="139"/>
      <c r="I210" s="37"/>
      <c r="J210" s="37"/>
      <c r="K210" s="37"/>
      <c r="L210" s="131"/>
      <c r="M210" s="131"/>
      <c r="N210" s="133"/>
      <c r="O210" s="133"/>
      <c r="P210" s="133"/>
      <c r="Q210" s="133"/>
    </row>
    <row r="211" spans="1:17" ht="43.5" customHeight="1">
      <c r="A211" s="138"/>
      <c r="B211" s="135"/>
      <c r="C211" s="65"/>
      <c r="D211" s="64"/>
      <c r="E211" s="64"/>
      <c r="F211" s="97"/>
      <c r="G211" s="132"/>
      <c r="H211" s="139"/>
      <c r="I211" s="37"/>
      <c r="J211" s="37"/>
      <c r="K211" s="37"/>
      <c r="L211" s="131"/>
      <c r="M211" s="131"/>
      <c r="N211" s="133"/>
      <c r="O211" s="133"/>
      <c r="P211" s="133"/>
      <c r="Q211" s="133"/>
    </row>
    <row r="212" spans="1:17" ht="43.5" customHeight="1">
      <c r="A212" s="138"/>
      <c r="B212" s="135"/>
      <c r="C212" s="65"/>
      <c r="D212" s="64"/>
      <c r="E212" s="64"/>
      <c r="F212" s="97"/>
      <c r="G212" s="132"/>
      <c r="H212" s="139"/>
      <c r="I212" s="37"/>
      <c r="J212" s="37"/>
      <c r="K212" s="37"/>
      <c r="L212" s="131"/>
      <c r="M212" s="131"/>
      <c r="N212" s="133"/>
      <c r="O212" s="133"/>
      <c r="P212" s="133"/>
      <c r="Q212" s="133"/>
    </row>
    <row r="213" spans="1:17" ht="43.5" customHeight="1">
      <c r="A213" s="138"/>
      <c r="B213" s="135"/>
      <c r="C213" s="65"/>
      <c r="D213" s="64"/>
      <c r="E213" s="64"/>
      <c r="F213" s="97"/>
      <c r="G213" s="132"/>
      <c r="H213" s="139"/>
      <c r="I213" s="37"/>
      <c r="J213" s="37"/>
      <c r="K213" s="37"/>
      <c r="L213" s="131"/>
      <c r="M213" s="131"/>
      <c r="N213" s="133"/>
      <c r="O213" s="133"/>
      <c r="P213" s="133"/>
      <c r="Q213" s="133"/>
    </row>
    <row r="214" spans="1:17" ht="43.5" customHeight="1">
      <c r="A214" s="138"/>
      <c r="B214" s="135"/>
      <c r="C214" s="65"/>
      <c r="D214" s="64"/>
      <c r="E214" s="64"/>
      <c r="F214" s="97"/>
      <c r="G214" s="132"/>
      <c r="H214" s="139"/>
      <c r="I214" s="37"/>
      <c r="J214" s="37"/>
      <c r="K214" s="37"/>
      <c r="L214" s="131"/>
      <c r="M214" s="131"/>
      <c r="N214" s="133"/>
      <c r="O214" s="133"/>
      <c r="P214" s="133"/>
      <c r="Q214" s="133"/>
    </row>
    <row r="215" spans="1:17" ht="43.5" customHeight="1">
      <c r="A215" s="138"/>
      <c r="B215" s="135"/>
      <c r="C215" s="65"/>
      <c r="D215" s="64"/>
      <c r="E215" s="64"/>
      <c r="F215" s="97"/>
      <c r="G215" s="132"/>
      <c r="H215" s="139"/>
      <c r="I215" s="37"/>
      <c r="J215" s="37"/>
      <c r="K215" s="37"/>
      <c r="L215" s="131"/>
      <c r="M215" s="131"/>
      <c r="N215" s="133"/>
      <c r="O215" s="133"/>
      <c r="P215" s="133"/>
      <c r="Q215" s="133"/>
    </row>
    <row r="216" spans="1:17" ht="43.5" customHeight="1">
      <c r="A216" s="138"/>
      <c r="B216" s="135"/>
      <c r="C216" s="65"/>
      <c r="D216" s="64"/>
      <c r="E216" s="64"/>
      <c r="F216" s="97"/>
      <c r="G216" s="132"/>
      <c r="H216" s="139"/>
      <c r="I216" s="37"/>
      <c r="J216" s="37"/>
      <c r="K216" s="37"/>
      <c r="L216" s="131"/>
      <c r="M216" s="131"/>
      <c r="N216" s="133"/>
      <c r="O216" s="133"/>
      <c r="P216" s="133"/>
      <c r="Q216" s="133"/>
    </row>
    <row r="217" spans="1:17" ht="43.5" customHeight="1">
      <c r="A217" s="138"/>
      <c r="B217" s="135"/>
      <c r="C217" s="65"/>
      <c r="D217" s="64"/>
      <c r="E217" s="64"/>
      <c r="F217" s="97"/>
      <c r="G217" s="132"/>
      <c r="H217" s="139"/>
      <c r="I217" s="37"/>
      <c r="J217" s="37"/>
      <c r="K217" s="37"/>
      <c r="L217" s="131"/>
      <c r="M217" s="131"/>
      <c r="N217" s="133"/>
      <c r="O217" s="133"/>
      <c r="P217" s="133"/>
      <c r="Q217" s="133"/>
    </row>
    <row r="218" spans="1:17" ht="43.5" customHeight="1">
      <c r="A218" s="138"/>
      <c r="B218" s="135"/>
      <c r="C218" s="65"/>
      <c r="D218" s="64"/>
      <c r="E218" s="64"/>
      <c r="F218" s="97"/>
      <c r="G218" s="132"/>
      <c r="H218" s="139"/>
      <c r="I218" s="37"/>
      <c r="J218" s="37"/>
      <c r="K218" s="37"/>
      <c r="L218" s="131"/>
      <c r="M218" s="131"/>
      <c r="N218" s="133"/>
      <c r="O218" s="133"/>
      <c r="P218" s="133"/>
      <c r="Q218" s="133"/>
    </row>
    <row r="219" spans="1:17" ht="43.5" customHeight="1">
      <c r="A219" s="138"/>
      <c r="B219" s="135"/>
      <c r="C219" s="65"/>
      <c r="D219" s="64"/>
      <c r="E219" s="64"/>
      <c r="F219" s="97"/>
      <c r="G219" s="132"/>
      <c r="H219" s="139"/>
      <c r="I219" s="37"/>
      <c r="J219" s="37"/>
      <c r="K219" s="37"/>
      <c r="L219" s="131"/>
      <c r="M219" s="131"/>
      <c r="N219" s="133"/>
      <c r="O219" s="133"/>
      <c r="P219" s="133"/>
      <c r="Q219" s="133"/>
    </row>
    <row r="220" spans="1:17" ht="43.5" customHeight="1">
      <c r="A220" s="138"/>
      <c r="B220" s="135"/>
      <c r="C220" s="65"/>
      <c r="D220" s="64"/>
      <c r="E220" s="64"/>
      <c r="F220" s="97"/>
      <c r="G220" s="132"/>
      <c r="H220" s="139"/>
      <c r="I220" s="37"/>
      <c r="J220" s="37"/>
      <c r="K220" s="37"/>
      <c r="L220" s="131"/>
      <c r="M220" s="131"/>
      <c r="N220" s="133"/>
      <c r="O220" s="133"/>
      <c r="P220" s="133"/>
      <c r="Q220" s="133"/>
    </row>
    <row r="221" spans="1:17" ht="43.5" customHeight="1">
      <c r="A221" s="138"/>
      <c r="B221" s="135"/>
      <c r="C221" s="65"/>
      <c r="D221" s="64"/>
      <c r="E221" s="64"/>
      <c r="F221" s="97"/>
      <c r="G221" s="132"/>
      <c r="H221" s="139"/>
      <c r="I221" s="37"/>
      <c r="J221" s="37"/>
      <c r="K221" s="37"/>
      <c r="L221" s="131"/>
      <c r="M221" s="131"/>
      <c r="N221" s="133"/>
      <c r="O221" s="133"/>
      <c r="P221" s="133"/>
      <c r="Q221" s="133"/>
    </row>
    <row r="222" spans="1:17" ht="43.5" customHeight="1">
      <c r="A222" s="138"/>
      <c r="B222" s="135"/>
      <c r="C222" s="65"/>
      <c r="D222" s="64"/>
      <c r="E222" s="64"/>
      <c r="F222" s="97"/>
      <c r="G222" s="132"/>
      <c r="H222" s="139"/>
      <c r="I222" s="37"/>
      <c r="J222" s="37"/>
      <c r="K222" s="37"/>
      <c r="L222" s="131"/>
      <c r="M222" s="131"/>
      <c r="N222" s="133"/>
      <c r="O222" s="133"/>
      <c r="P222" s="133"/>
      <c r="Q222" s="133"/>
    </row>
    <row r="223" spans="1:17" ht="43.5" customHeight="1">
      <c r="A223" s="138"/>
      <c r="B223" s="135"/>
      <c r="C223" s="65"/>
      <c r="D223" s="64"/>
      <c r="E223" s="64"/>
      <c r="F223" s="97"/>
      <c r="G223" s="132"/>
      <c r="H223" s="139"/>
      <c r="I223" s="37"/>
      <c r="J223" s="37"/>
      <c r="K223" s="37"/>
      <c r="L223" s="131"/>
      <c r="M223" s="131"/>
      <c r="N223" s="133"/>
      <c r="O223" s="133"/>
      <c r="P223" s="133"/>
      <c r="Q223" s="133"/>
    </row>
    <row r="224" spans="1:17" ht="43.5" customHeight="1">
      <c r="A224" s="138"/>
      <c r="B224" s="135"/>
      <c r="C224" s="65"/>
      <c r="D224" s="64"/>
      <c r="E224" s="64"/>
      <c r="F224" s="97"/>
      <c r="G224" s="132"/>
      <c r="H224" s="139"/>
      <c r="I224" s="37"/>
      <c r="J224" s="37"/>
      <c r="K224" s="37"/>
      <c r="L224" s="131"/>
      <c r="M224" s="131"/>
      <c r="N224" s="133"/>
      <c r="O224" s="133"/>
      <c r="P224" s="133"/>
      <c r="Q224" s="133"/>
    </row>
    <row r="225" spans="1:17" ht="43.5" customHeight="1">
      <c r="A225" s="138"/>
      <c r="B225" s="135"/>
      <c r="C225" s="65"/>
      <c r="D225" s="64"/>
      <c r="E225" s="64"/>
      <c r="F225" s="97"/>
      <c r="G225" s="132"/>
      <c r="H225" s="139"/>
      <c r="I225" s="37"/>
      <c r="J225" s="37"/>
      <c r="K225" s="37"/>
      <c r="L225" s="131"/>
      <c r="M225" s="131"/>
      <c r="N225" s="133"/>
      <c r="O225" s="133"/>
      <c r="P225" s="133"/>
      <c r="Q225" s="133"/>
    </row>
    <row r="226" spans="1:17" ht="43.5" customHeight="1">
      <c r="A226" s="138"/>
      <c r="B226" s="135"/>
      <c r="C226" s="65"/>
      <c r="D226" s="64"/>
      <c r="E226" s="64"/>
      <c r="F226" s="97"/>
      <c r="G226" s="132"/>
      <c r="H226" s="139"/>
      <c r="I226" s="37"/>
      <c r="J226" s="37"/>
      <c r="K226" s="37"/>
      <c r="L226" s="131"/>
      <c r="M226" s="131"/>
      <c r="N226" s="133"/>
      <c r="O226" s="133"/>
      <c r="P226" s="133"/>
      <c r="Q226" s="133"/>
    </row>
    <row r="227" spans="1:17" ht="43.5" customHeight="1">
      <c r="A227" s="138"/>
      <c r="B227" s="135"/>
      <c r="C227" s="65"/>
      <c r="D227" s="64"/>
      <c r="E227" s="64"/>
      <c r="F227" s="97"/>
      <c r="G227" s="132"/>
      <c r="H227" s="139"/>
      <c r="I227" s="37"/>
      <c r="J227" s="37"/>
      <c r="K227" s="37"/>
      <c r="L227" s="131"/>
      <c r="M227" s="131"/>
      <c r="N227" s="133"/>
      <c r="O227" s="133"/>
      <c r="P227" s="133"/>
      <c r="Q227" s="133"/>
    </row>
    <row r="228" spans="1:17" ht="43.5" customHeight="1">
      <c r="A228" s="138"/>
      <c r="B228" s="135"/>
      <c r="C228" s="65"/>
      <c r="D228" s="64"/>
      <c r="E228" s="64"/>
      <c r="F228" s="97"/>
      <c r="G228" s="132"/>
      <c r="H228" s="139"/>
      <c r="I228" s="37"/>
      <c r="J228" s="37"/>
      <c r="K228" s="37"/>
      <c r="L228" s="131"/>
      <c r="M228" s="131"/>
      <c r="N228" s="133"/>
      <c r="O228" s="133"/>
      <c r="P228" s="133"/>
      <c r="Q228" s="133"/>
    </row>
    <row r="229" spans="1:17" ht="43.5" customHeight="1">
      <c r="A229" s="138"/>
      <c r="B229" s="135"/>
      <c r="C229" s="65"/>
      <c r="D229" s="64"/>
      <c r="E229" s="64"/>
      <c r="F229" s="97"/>
      <c r="G229" s="132"/>
      <c r="H229" s="139"/>
      <c r="I229" s="37"/>
      <c r="J229" s="37"/>
      <c r="K229" s="37"/>
      <c r="L229" s="131"/>
      <c r="M229" s="131"/>
      <c r="N229" s="133"/>
      <c r="O229" s="133"/>
      <c r="P229" s="133"/>
      <c r="Q229" s="133"/>
    </row>
    <row r="230" spans="1:17" ht="43.5" customHeight="1">
      <c r="A230" s="138"/>
      <c r="B230" s="135"/>
      <c r="C230" s="65"/>
      <c r="D230" s="64"/>
      <c r="E230" s="64"/>
      <c r="F230" s="97"/>
      <c r="G230" s="132"/>
      <c r="H230" s="139"/>
      <c r="I230" s="37"/>
      <c r="J230" s="37"/>
      <c r="K230" s="37"/>
      <c r="L230" s="131"/>
      <c r="M230" s="131"/>
      <c r="N230" s="133"/>
      <c r="O230" s="133"/>
      <c r="P230" s="133"/>
      <c r="Q230" s="133"/>
    </row>
    <row r="231" spans="1:17" ht="43.5" customHeight="1">
      <c r="A231" s="138"/>
      <c r="B231" s="135"/>
      <c r="C231" s="65"/>
      <c r="D231" s="64"/>
      <c r="E231" s="64"/>
      <c r="F231" s="97"/>
      <c r="G231" s="132"/>
      <c r="H231" s="139"/>
      <c r="I231" s="37"/>
      <c r="J231" s="37"/>
      <c r="K231" s="37"/>
      <c r="L231" s="131"/>
      <c r="M231" s="131"/>
      <c r="N231" s="133"/>
      <c r="O231" s="133"/>
      <c r="P231" s="133"/>
      <c r="Q231" s="133"/>
    </row>
    <row r="232" spans="1:17" ht="43.5" customHeight="1">
      <c r="A232" s="138"/>
      <c r="B232" s="135"/>
      <c r="C232" s="65"/>
      <c r="D232" s="64"/>
      <c r="E232" s="64"/>
      <c r="F232" s="97"/>
      <c r="G232" s="132"/>
      <c r="H232" s="139"/>
      <c r="I232" s="37"/>
      <c r="J232" s="37"/>
      <c r="K232" s="37"/>
      <c r="L232" s="131"/>
      <c r="M232" s="131"/>
      <c r="N232" s="133"/>
      <c r="O232" s="133"/>
      <c r="P232" s="133"/>
      <c r="Q232" s="133"/>
    </row>
    <row r="233" spans="1:17" ht="43.5" customHeight="1">
      <c r="A233" s="138"/>
      <c r="B233" s="135"/>
      <c r="C233" s="65"/>
      <c r="D233" s="64"/>
      <c r="E233" s="64"/>
      <c r="F233" s="97"/>
      <c r="G233" s="132"/>
      <c r="H233" s="139"/>
      <c r="I233" s="37"/>
      <c r="J233" s="37"/>
      <c r="K233" s="37"/>
      <c r="L233" s="131"/>
      <c r="M233" s="131"/>
      <c r="N233" s="133"/>
      <c r="O233" s="133"/>
      <c r="P233" s="133"/>
      <c r="Q233" s="133"/>
    </row>
    <row r="234" spans="1:17" ht="43.5" customHeight="1">
      <c r="A234" s="138"/>
      <c r="B234" s="135"/>
      <c r="C234" s="65"/>
      <c r="D234" s="64"/>
      <c r="E234" s="64"/>
      <c r="F234" s="97"/>
      <c r="G234" s="132"/>
      <c r="H234" s="139"/>
      <c r="I234" s="37"/>
      <c r="J234" s="37"/>
      <c r="K234" s="37"/>
      <c r="L234" s="131"/>
      <c r="M234" s="131"/>
      <c r="N234" s="133"/>
      <c r="O234" s="133"/>
      <c r="P234" s="133"/>
      <c r="Q234" s="133"/>
    </row>
    <row r="235" spans="1:17" ht="43.5" customHeight="1">
      <c r="A235" s="138"/>
      <c r="B235" s="135"/>
      <c r="C235" s="65"/>
      <c r="D235" s="64"/>
      <c r="E235" s="64"/>
      <c r="F235" s="97"/>
      <c r="G235" s="132"/>
      <c r="H235" s="139"/>
      <c r="I235" s="37"/>
      <c r="J235" s="37"/>
      <c r="K235" s="37"/>
      <c r="L235" s="131"/>
      <c r="M235" s="131"/>
      <c r="N235" s="133"/>
      <c r="O235" s="133"/>
      <c r="P235" s="133"/>
      <c r="Q235" s="133"/>
    </row>
    <row r="236" spans="1:17" ht="43.5" customHeight="1">
      <c r="A236" s="138"/>
      <c r="B236" s="135"/>
      <c r="C236" s="65"/>
      <c r="D236" s="64"/>
      <c r="E236" s="64"/>
      <c r="F236" s="97"/>
      <c r="G236" s="132"/>
      <c r="H236" s="139"/>
      <c r="I236" s="37"/>
      <c r="J236" s="37"/>
      <c r="K236" s="37"/>
      <c r="L236" s="131"/>
      <c r="M236" s="131"/>
      <c r="N236" s="133"/>
      <c r="O236" s="133"/>
      <c r="P236" s="133"/>
      <c r="Q236" s="133"/>
    </row>
    <row r="237" spans="1:17" ht="43.5" customHeight="1">
      <c r="A237" s="138"/>
      <c r="B237" s="135"/>
      <c r="C237" s="65"/>
      <c r="D237" s="64"/>
      <c r="E237" s="64"/>
      <c r="F237" s="97"/>
      <c r="G237" s="132"/>
      <c r="H237" s="139"/>
      <c r="I237" s="37"/>
      <c r="J237" s="37"/>
      <c r="K237" s="37"/>
      <c r="L237" s="131"/>
      <c r="M237" s="131"/>
      <c r="N237" s="133"/>
      <c r="O237" s="133"/>
      <c r="P237" s="133"/>
      <c r="Q237" s="133"/>
    </row>
    <row r="238" spans="1:17" ht="43.5" customHeight="1">
      <c r="A238" s="138"/>
      <c r="B238" s="135"/>
      <c r="C238" s="65"/>
      <c r="D238" s="64"/>
      <c r="E238" s="64"/>
      <c r="F238" s="97"/>
      <c r="G238" s="132"/>
      <c r="H238" s="139"/>
      <c r="I238" s="37"/>
      <c r="J238" s="37"/>
      <c r="K238" s="37"/>
      <c r="L238" s="131"/>
      <c r="M238" s="131"/>
      <c r="N238" s="133"/>
      <c r="O238" s="133"/>
      <c r="P238" s="133"/>
      <c r="Q238" s="133"/>
    </row>
    <row r="239" spans="1:17" ht="43.5" customHeight="1">
      <c r="A239" s="138"/>
      <c r="B239" s="135"/>
      <c r="C239" s="65"/>
      <c r="D239" s="64"/>
      <c r="E239" s="64"/>
      <c r="F239" s="97"/>
      <c r="G239" s="132"/>
      <c r="H239" s="139"/>
      <c r="I239" s="37"/>
      <c r="J239" s="37"/>
      <c r="K239" s="37"/>
      <c r="L239" s="131"/>
      <c r="M239" s="131"/>
      <c r="N239" s="133"/>
      <c r="O239" s="133"/>
      <c r="P239" s="133"/>
      <c r="Q239" s="133"/>
    </row>
    <row r="240" spans="1:17" ht="43.5" customHeight="1">
      <c r="A240" s="138"/>
      <c r="B240" s="135"/>
      <c r="C240" s="65"/>
      <c r="D240" s="64"/>
      <c r="E240" s="64"/>
      <c r="F240" s="97"/>
      <c r="G240" s="132"/>
      <c r="H240" s="139"/>
      <c r="I240" s="37"/>
      <c r="J240" s="37"/>
      <c r="K240" s="37"/>
      <c r="L240" s="131"/>
      <c r="M240" s="131"/>
      <c r="N240" s="133"/>
      <c r="O240" s="133"/>
      <c r="P240" s="133"/>
      <c r="Q240" s="133"/>
    </row>
    <row r="241" spans="1:17" ht="43.5" customHeight="1">
      <c r="A241" s="138"/>
      <c r="B241" s="135"/>
      <c r="C241" s="65"/>
      <c r="D241" s="64"/>
      <c r="E241" s="64"/>
      <c r="F241" s="97"/>
      <c r="G241" s="132"/>
      <c r="H241" s="139"/>
      <c r="I241" s="37"/>
      <c r="J241" s="37"/>
      <c r="K241" s="37"/>
      <c r="L241" s="131"/>
      <c r="M241" s="131"/>
      <c r="N241" s="133"/>
      <c r="O241" s="133"/>
      <c r="P241" s="133"/>
      <c r="Q241" s="133"/>
    </row>
    <row r="242" spans="1:17" ht="43.5" customHeight="1">
      <c r="A242" s="138"/>
      <c r="B242" s="135"/>
      <c r="C242" s="65"/>
      <c r="D242" s="64"/>
      <c r="E242" s="64"/>
      <c r="F242" s="97"/>
      <c r="G242" s="132"/>
      <c r="H242" s="139"/>
      <c r="I242" s="37"/>
      <c r="J242" s="37"/>
      <c r="K242" s="37"/>
      <c r="L242" s="131"/>
      <c r="M242" s="131"/>
      <c r="N242" s="133"/>
      <c r="O242" s="133"/>
      <c r="P242" s="133"/>
      <c r="Q242" s="133"/>
    </row>
    <row r="243" spans="1:17" ht="43.5" customHeight="1">
      <c r="A243" s="138"/>
      <c r="B243" s="135"/>
      <c r="C243" s="65"/>
      <c r="D243" s="64"/>
      <c r="E243" s="64"/>
      <c r="F243" s="97"/>
      <c r="G243" s="132"/>
      <c r="H243" s="139"/>
      <c r="I243" s="37"/>
      <c r="J243" s="37"/>
      <c r="K243" s="37"/>
      <c r="L243" s="131"/>
      <c r="M243" s="131"/>
      <c r="N243" s="133"/>
      <c r="O243" s="133"/>
      <c r="P243" s="133"/>
      <c r="Q243" s="133"/>
    </row>
    <row r="244" spans="1:17" ht="43.5" customHeight="1">
      <c r="A244" s="138"/>
      <c r="B244" s="135"/>
      <c r="C244" s="65"/>
      <c r="D244" s="64"/>
      <c r="E244" s="64"/>
      <c r="F244" s="97"/>
      <c r="G244" s="132"/>
      <c r="H244" s="139"/>
      <c r="I244" s="37"/>
      <c r="J244" s="37"/>
      <c r="K244" s="37"/>
      <c r="L244" s="131"/>
      <c r="M244" s="131"/>
      <c r="N244" s="133"/>
      <c r="O244" s="133"/>
      <c r="P244" s="133"/>
      <c r="Q244" s="133"/>
    </row>
    <row r="245" spans="1:17" ht="43.5" customHeight="1">
      <c r="A245" s="138"/>
      <c r="B245" s="135"/>
      <c r="C245" s="65"/>
      <c r="D245" s="64"/>
      <c r="E245" s="64"/>
      <c r="F245" s="97"/>
      <c r="G245" s="132"/>
      <c r="H245" s="139"/>
      <c r="I245" s="37"/>
      <c r="J245" s="37"/>
      <c r="K245" s="37"/>
      <c r="L245" s="131"/>
      <c r="M245" s="131"/>
      <c r="N245" s="133"/>
      <c r="O245" s="133"/>
      <c r="P245" s="133"/>
      <c r="Q245" s="133"/>
    </row>
    <row r="246" spans="1:17" ht="43.5" customHeight="1">
      <c r="A246" s="138"/>
      <c r="B246" s="135"/>
      <c r="C246" s="65"/>
      <c r="D246" s="64"/>
      <c r="E246" s="64"/>
      <c r="F246" s="97"/>
      <c r="G246" s="132"/>
      <c r="H246" s="139"/>
      <c r="I246" s="37"/>
      <c r="J246" s="37"/>
      <c r="K246" s="37"/>
      <c r="L246" s="131"/>
      <c r="M246" s="131"/>
      <c r="N246" s="133"/>
      <c r="O246" s="133"/>
      <c r="P246" s="133"/>
      <c r="Q246" s="133"/>
    </row>
    <row r="247" spans="1:17" ht="43.5" customHeight="1">
      <c r="A247" s="138"/>
      <c r="B247" s="135"/>
      <c r="C247" s="65"/>
      <c r="D247" s="64"/>
      <c r="E247" s="64"/>
      <c r="F247" s="97"/>
      <c r="G247" s="132"/>
      <c r="H247" s="139"/>
      <c r="I247" s="37"/>
      <c r="J247" s="37"/>
      <c r="K247" s="37"/>
      <c r="L247" s="131"/>
      <c r="M247" s="131"/>
      <c r="N247" s="133"/>
      <c r="O247" s="133"/>
      <c r="P247" s="133"/>
      <c r="Q247" s="133"/>
    </row>
    <row r="248" spans="1:17" ht="43.5" customHeight="1">
      <c r="A248" s="138"/>
      <c r="B248" s="135"/>
      <c r="C248" s="65"/>
      <c r="D248" s="64"/>
      <c r="E248" s="64"/>
      <c r="F248" s="97"/>
      <c r="G248" s="132"/>
      <c r="H248" s="139"/>
      <c r="I248" s="37"/>
      <c r="J248" s="37"/>
      <c r="K248" s="37"/>
      <c r="L248" s="131"/>
      <c r="M248" s="131"/>
      <c r="N248" s="133"/>
      <c r="O248" s="133"/>
      <c r="P248" s="133"/>
      <c r="Q248" s="133"/>
    </row>
    <row r="249" spans="1:17" ht="43.5" customHeight="1">
      <c r="A249" s="138"/>
      <c r="B249" s="135"/>
      <c r="C249" s="65"/>
      <c r="D249" s="64"/>
      <c r="E249" s="64"/>
      <c r="F249" s="97"/>
      <c r="G249" s="132"/>
      <c r="H249" s="139"/>
      <c r="I249" s="37"/>
      <c r="J249" s="37"/>
      <c r="K249" s="37"/>
      <c r="L249" s="131"/>
      <c r="M249" s="131"/>
      <c r="N249" s="133"/>
      <c r="O249" s="133"/>
      <c r="P249" s="133"/>
      <c r="Q249" s="133"/>
    </row>
    <row r="250" spans="1:17" ht="43.5" customHeight="1">
      <c r="A250" s="138"/>
      <c r="B250" s="135"/>
      <c r="C250" s="65"/>
      <c r="D250" s="64"/>
      <c r="E250" s="64"/>
      <c r="F250" s="97"/>
      <c r="G250" s="132"/>
      <c r="H250" s="139"/>
      <c r="I250" s="37"/>
      <c r="J250" s="37"/>
      <c r="K250" s="37"/>
      <c r="L250" s="131"/>
      <c r="M250" s="131"/>
      <c r="N250" s="133"/>
      <c r="O250" s="133"/>
      <c r="P250" s="133"/>
      <c r="Q250" s="133"/>
    </row>
    <row r="251" spans="1:17" ht="43.5" customHeight="1">
      <c r="A251" s="138"/>
      <c r="B251" s="135"/>
      <c r="C251" s="65"/>
      <c r="D251" s="64"/>
      <c r="E251" s="64"/>
      <c r="F251" s="97"/>
      <c r="G251" s="132"/>
      <c r="H251" s="139"/>
      <c r="I251" s="37"/>
      <c r="J251" s="37"/>
      <c r="K251" s="37"/>
      <c r="L251" s="131"/>
      <c r="M251" s="131"/>
      <c r="N251" s="133"/>
      <c r="O251" s="133"/>
      <c r="P251" s="133"/>
      <c r="Q251" s="133"/>
    </row>
    <row r="252" spans="1:17" ht="43.5" customHeight="1">
      <c r="A252" s="138"/>
      <c r="B252" s="135"/>
      <c r="C252" s="65"/>
      <c r="D252" s="64"/>
      <c r="E252" s="64"/>
      <c r="F252" s="97"/>
      <c r="G252" s="132"/>
      <c r="H252" s="139"/>
      <c r="I252" s="37"/>
      <c r="J252" s="37"/>
      <c r="K252" s="37"/>
      <c r="L252" s="131"/>
      <c r="M252" s="131"/>
      <c r="N252" s="133"/>
      <c r="O252" s="133"/>
      <c r="P252" s="133"/>
      <c r="Q252" s="133"/>
    </row>
    <row r="253" spans="1:17" ht="43.5" customHeight="1">
      <c r="A253" s="138"/>
      <c r="B253" s="135"/>
      <c r="C253" s="65"/>
      <c r="D253" s="64"/>
      <c r="E253" s="64"/>
      <c r="F253" s="97"/>
      <c r="G253" s="132"/>
      <c r="H253" s="139"/>
      <c r="I253" s="37"/>
      <c r="J253" s="37"/>
      <c r="K253" s="37"/>
      <c r="L253" s="131"/>
      <c r="M253" s="131"/>
      <c r="N253" s="133"/>
      <c r="O253" s="133"/>
      <c r="P253" s="133"/>
      <c r="Q253" s="133"/>
    </row>
    <row r="254" spans="1:17" ht="43.5" customHeight="1">
      <c r="A254" s="138"/>
      <c r="B254" s="135"/>
      <c r="C254" s="65"/>
      <c r="D254" s="64"/>
      <c r="E254" s="64"/>
      <c r="F254" s="97"/>
      <c r="G254" s="132"/>
      <c r="H254" s="139"/>
      <c r="I254" s="37"/>
      <c r="J254" s="37"/>
      <c r="K254" s="37"/>
      <c r="L254" s="131"/>
      <c r="M254" s="131"/>
      <c r="N254" s="133"/>
      <c r="O254" s="133"/>
      <c r="P254" s="133"/>
      <c r="Q254" s="133"/>
    </row>
    <row r="255" spans="1:17" ht="43.5" customHeight="1">
      <c r="A255" s="138"/>
      <c r="B255" s="135"/>
      <c r="C255" s="65"/>
      <c r="D255" s="64"/>
      <c r="E255" s="64"/>
      <c r="F255" s="97"/>
      <c r="G255" s="132"/>
      <c r="H255" s="139"/>
      <c r="I255" s="37"/>
      <c r="J255" s="37"/>
      <c r="K255" s="37"/>
      <c r="L255" s="131"/>
      <c r="M255" s="131"/>
      <c r="N255" s="133"/>
      <c r="O255" s="133"/>
      <c r="P255" s="133"/>
      <c r="Q255" s="133"/>
    </row>
    <row r="256" spans="1:17" ht="43.5" customHeight="1">
      <c r="A256" s="138"/>
      <c r="B256" s="135"/>
      <c r="C256" s="65"/>
      <c r="D256" s="64"/>
      <c r="E256" s="64"/>
      <c r="F256" s="97"/>
      <c r="G256" s="132"/>
      <c r="H256" s="139"/>
      <c r="I256" s="37"/>
      <c r="J256" s="37"/>
      <c r="K256" s="37"/>
      <c r="L256" s="131"/>
      <c r="M256" s="131"/>
      <c r="N256" s="133"/>
      <c r="O256" s="133"/>
      <c r="P256" s="133"/>
      <c r="Q256" s="133"/>
    </row>
    <row r="257" spans="1:17" ht="43.5" customHeight="1">
      <c r="A257" s="138"/>
      <c r="B257" s="135"/>
      <c r="C257" s="65"/>
      <c r="D257" s="64"/>
      <c r="E257" s="64"/>
      <c r="F257" s="97"/>
      <c r="G257" s="132"/>
      <c r="H257" s="139"/>
      <c r="I257" s="37"/>
      <c r="J257" s="37"/>
      <c r="K257" s="37"/>
      <c r="L257" s="131"/>
      <c r="M257" s="131"/>
      <c r="N257" s="133"/>
      <c r="O257" s="133"/>
      <c r="P257" s="133"/>
      <c r="Q257" s="133"/>
    </row>
    <row r="258" spans="1:17" ht="43.5" customHeight="1">
      <c r="A258" s="138"/>
      <c r="B258" s="135"/>
      <c r="C258" s="65"/>
      <c r="D258" s="64"/>
      <c r="E258" s="64"/>
      <c r="F258" s="97"/>
      <c r="G258" s="132"/>
      <c r="H258" s="139"/>
      <c r="I258" s="37"/>
      <c r="J258" s="37"/>
      <c r="K258" s="37"/>
      <c r="L258" s="131"/>
      <c r="M258" s="131"/>
      <c r="N258" s="133"/>
      <c r="O258" s="133"/>
      <c r="P258" s="133"/>
      <c r="Q258" s="133"/>
    </row>
    <row r="259" spans="1:17" ht="43.5" customHeight="1">
      <c r="A259" s="138"/>
      <c r="B259" s="135"/>
      <c r="C259" s="65"/>
      <c r="D259" s="64"/>
      <c r="E259" s="64"/>
      <c r="F259" s="97"/>
      <c r="G259" s="132"/>
      <c r="H259" s="139"/>
      <c r="I259" s="37"/>
      <c r="J259" s="37"/>
      <c r="K259" s="37"/>
      <c r="L259" s="131"/>
      <c r="M259" s="131"/>
      <c r="N259" s="133"/>
      <c r="O259" s="133"/>
      <c r="P259" s="133"/>
      <c r="Q259" s="133"/>
    </row>
    <row r="260" spans="1:17" ht="43.5" customHeight="1">
      <c r="A260" s="138"/>
      <c r="B260" s="135"/>
      <c r="C260" s="65"/>
      <c r="D260" s="64"/>
      <c r="E260" s="64"/>
      <c r="F260" s="97"/>
      <c r="G260" s="132"/>
      <c r="H260" s="139"/>
      <c r="I260" s="37"/>
      <c r="J260" s="37"/>
      <c r="K260" s="37"/>
      <c r="L260" s="131"/>
      <c r="M260" s="131"/>
      <c r="N260" s="133"/>
      <c r="O260" s="133"/>
      <c r="P260" s="133"/>
      <c r="Q260" s="133"/>
    </row>
    <row r="261" spans="1:17" ht="43.5" customHeight="1">
      <c r="A261" s="138"/>
      <c r="B261" s="135"/>
      <c r="C261" s="65"/>
      <c r="D261" s="64"/>
      <c r="E261" s="64"/>
      <c r="F261" s="97"/>
      <c r="G261" s="132"/>
      <c r="H261" s="139"/>
      <c r="I261" s="37"/>
      <c r="J261" s="37"/>
      <c r="K261" s="37"/>
      <c r="L261" s="131"/>
      <c r="M261" s="131"/>
      <c r="N261" s="133"/>
      <c r="O261" s="133"/>
      <c r="P261" s="133"/>
      <c r="Q261" s="133"/>
    </row>
    <row r="262" spans="1:17" ht="43.5" customHeight="1">
      <c r="A262" s="138"/>
      <c r="B262" s="135"/>
      <c r="C262" s="65"/>
      <c r="D262" s="64"/>
      <c r="E262" s="64"/>
      <c r="F262" s="97"/>
      <c r="G262" s="132"/>
      <c r="H262" s="139"/>
      <c r="I262" s="37"/>
      <c r="J262" s="37"/>
      <c r="K262" s="37"/>
      <c r="L262" s="131"/>
      <c r="M262" s="131"/>
      <c r="N262" s="133"/>
      <c r="O262" s="133"/>
      <c r="P262" s="133"/>
      <c r="Q262" s="133"/>
    </row>
    <row r="263" spans="1:17" ht="43.5" customHeight="1">
      <c r="A263" s="138"/>
      <c r="B263" s="135"/>
      <c r="C263" s="65"/>
      <c r="D263" s="64"/>
      <c r="E263" s="64"/>
      <c r="F263" s="97"/>
      <c r="G263" s="132"/>
      <c r="H263" s="139"/>
      <c r="I263" s="37"/>
      <c r="J263" s="37"/>
      <c r="K263" s="37"/>
      <c r="L263" s="131"/>
      <c r="M263" s="131"/>
      <c r="N263" s="133"/>
      <c r="O263" s="133"/>
      <c r="P263" s="133"/>
      <c r="Q263" s="133"/>
    </row>
    <row r="264" spans="1:17" ht="43.5" customHeight="1">
      <c r="A264" s="138"/>
      <c r="B264" s="135"/>
      <c r="C264" s="65"/>
      <c r="D264" s="64"/>
      <c r="E264" s="64"/>
      <c r="F264" s="97"/>
      <c r="G264" s="132"/>
      <c r="H264" s="139"/>
      <c r="I264" s="37"/>
      <c r="J264" s="37"/>
      <c r="K264" s="37"/>
      <c r="L264" s="131"/>
      <c r="M264" s="131"/>
      <c r="N264" s="133"/>
      <c r="O264" s="133"/>
      <c r="P264" s="133"/>
      <c r="Q264" s="133"/>
    </row>
    <row r="265" spans="1:17" ht="43.5" customHeight="1">
      <c r="A265" s="138"/>
      <c r="B265" s="135"/>
      <c r="C265" s="65"/>
      <c r="D265" s="64"/>
      <c r="E265" s="64"/>
      <c r="F265" s="97"/>
      <c r="G265" s="132"/>
      <c r="H265" s="139"/>
      <c r="I265" s="37"/>
      <c r="J265" s="37"/>
      <c r="K265" s="37"/>
      <c r="L265" s="131"/>
      <c r="M265" s="131"/>
      <c r="N265" s="133"/>
      <c r="O265" s="133"/>
      <c r="P265" s="133"/>
      <c r="Q265" s="133"/>
    </row>
    <row r="266" spans="1:17" ht="43.5" customHeight="1">
      <c r="A266" s="138"/>
      <c r="B266" s="135"/>
      <c r="C266" s="65"/>
      <c r="D266" s="64"/>
      <c r="E266" s="64"/>
      <c r="F266" s="97"/>
      <c r="G266" s="132"/>
      <c r="H266" s="139"/>
      <c r="I266" s="37"/>
      <c r="J266" s="37"/>
      <c r="K266" s="37"/>
      <c r="L266" s="131"/>
      <c r="M266" s="131"/>
      <c r="N266" s="133"/>
      <c r="O266" s="133"/>
      <c r="P266" s="133"/>
      <c r="Q266" s="133"/>
    </row>
    <row r="267" spans="1:17" ht="43.5" customHeight="1">
      <c r="A267" s="138"/>
      <c r="B267" s="135"/>
      <c r="C267" s="65"/>
      <c r="D267" s="64"/>
      <c r="E267" s="64"/>
      <c r="F267" s="97"/>
      <c r="G267" s="132"/>
      <c r="H267" s="139"/>
      <c r="I267" s="37"/>
      <c r="J267" s="37"/>
      <c r="K267" s="37"/>
      <c r="L267" s="131"/>
      <c r="M267" s="131"/>
      <c r="N267" s="133"/>
      <c r="O267" s="133"/>
      <c r="P267" s="133"/>
      <c r="Q267" s="133"/>
    </row>
    <row r="268" spans="1:17" ht="43.5" customHeight="1">
      <c r="A268" s="138"/>
      <c r="B268" s="135"/>
      <c r="C268" s="65"/>
      <c r="D268" s="64"/>
      <c r="E268" s="64"/>
      <c r="F268" s="97"/>
      <c r="G268" s="132"/>
      <c r="H268" s="139"/>
      <c r="I268" s="37"/>
      <c r="J268" s="37"/>
      <c r="K268" s="37"/>
      <c r="L268" s="131"/>
      <c r="M268" s="131"/>
      <c r="N268" s="133"/>
      <c r="O268" s="133"/>
      <c r="P268" s="133"/>
      <c r="Q268" s="133"/>
    </row>
    <row r="269" spans="1:17" ht="43.5" customHeight="1">
      <c r="A269" s="138"/>
      <c r="B269" s="135"/>
      <c r="C269" s="65"/>
      <c r="D269" s="64"/>
      <c r="E269" s="64"/>
      <c r="F269" s="97"/>
      <c r="G269" s="132"/>
      <c r="H269" s="139"/>
      <c r="I269" s="37"/>
      <c r="J269" s="37"/>
      <c r="K269" s="37"/>
      <c r="L269" s="131"/>
      <c r="M269" s="131"/>
      <c r="N269" s="133"/>
      <c r="O269" s="133"/>
      <c r="P269" s="133"/>
      <c r="Q269" s="133"/>
    </row>
    <row r="270" spans="1:17" ht="43.5" customHeight="1">
      <c r="A270" s="138"/>
      <c r="B270" s="135"/>
      <c r="C270" s="65"/>
      <c r="D270" s="64"/>
      <c r="E270" s="64"/>
      <c r="F270" s="97"/>
      <c r="G270" s="132"/>
      <c r="H270" s="139"/>
      <c r="I270" s="37"/>
      <c r="J270" s="37"/>
      <c r="K270" s="37"/>
      <c r="L270" s="131"/>
      <c r="M270" s="131"/>
      <c r="N270" s="133"/>
      <c r="O270" s="133"/>
      <c r="P270" s="133"/>
      <c r="Q270" s="133"/>
    </row>
    <row r="271" spans="1:17" ht="43.5" customHeight="1">
      <c r="A271" s="138"/>
      <c r="B271" s="135"/>
      <c r="C271" s="65"/>
      <c r="D271" s="64"/>
      <c r="E271" s="64"/>
      <c r="F271" s="97"/>
      <c r="G271" s="132"/>
      <c r="H271" s="139"/>
      <c r="I271" s="37"/>
      <c r="J271" s="37"/>
      <c r="K271" s="37"/>
      <c r="L271" s="131"/>
      <c r="M271" s="131"/>
      <c r="N271" s="133"/>
      <c r="O271" s="133"/>
      <c r="P271" s="133"/>
      <c r="Q271" s="133"/>
    </row>
    <row r="272" spans="1:17" ht="43.5" customHeight="1">
      <c r="A272" s="138"/>
      <c r="B272" s="135"/>
      <c r="C272" s="65"/>
      <c r="D272" s="64"/>
      <c r="E272" s="64"/>
      <c r="F272" s="97"/>
      <c r="G272" s="132"/>
      <c r="H272" s="139"/>
      <c r="I272" s="37"/>
      <c r="J272" s="37"/>
      <c r="K272" s="37"/>
      <c r="L272" s="131"/>
      <c r="M272" s="131"/>
      <c r="N272" s="133"/>
      <c r="O272" s="133"/>
      <c r="P272" s="133"/>
      <c r="Q272" s="133"/>
    </row>
    <row r="273" spans="1:17" ht="43.5" customHeight="1">
      <c r="A273" s="138"/>
      <c r="B273" s="135"/>
      <c r="C273" s="65"/>
      <c r="D273" s="64"/>
      <c r="E273" s="64"/>
      <c r="F273" s="97"/>
      <c r="G273" s="132"/>
      <c r="H273" s="139"/>
      <c r="I273" s="37"/>
      <c r="J273" s="37"/>
      <c r="K273" s="37"/>
      <c r="L273" s="131"/>
      <c r="M273" s="131"/>
      <c r="N273" s="133"/>
      <c r="O273" s="133"/>
      <c r="P273" s="133"/>
      <c r="Q273" s="133"/>
    </row>
    <row r="274" spans="1:17" ht="43.5" customHeight="1">
      <c r="A274" s="138"/>
      <c r="B274" s="135"/>
      <c r="C274" s="65"/>
      <c r="D274" s="64"/>
      <c r="E274" s="64"/>
      <c r="F274" s="97"/>
      <c r="G274" s="132"/>
      <c r="H274" s="139"/>
      <c r="I274" s="37"/>
      <c r="J274" s="37"/>
      <c r="K274" s="37"/>
      <c r="L274" s="131"/>
      <c r="M274" s="131"/>
      <c r="N274" s="133"/>
      <c r="O274" s="133"/>
      <c r="P274" s="133"/>
      <c r="Q274" s="133"/>
    </row>
    <row r="275" spans="1:17" ht="43.5" customHeight="1">
      <c r="A275" s="138"/>
      <c r="B275" s="135"/>
      <c r="C275" s="65"/>
      <c r="D275" s="64"/>
      <c r="E275" s="64"/>
      <c r="F275" s="97"/>
      <c r="G275" s="132"/>
      <c r="H275" s="139"/>
      <c r="I275" s="37"/>
      <c r="J275" s="37"/>
      <c r="K275" s="37"/>
      <c r="L275" s="131"/>
      <c r="M275" s="131"/>
      <c r="N275" s="133"/>
      <c r="O275" s="133"/>
      <c r="P275" s="133"/>
      <c r="Q275" s="133"/>
    </row>
    <row r="276" spans="1:17" ht="43.5" customHeight="1">
      <c r="A276" s="138"/>
      <c r="B276" s="135"/>
      <c r="C276" s="65"/>
      <c r="D276" s="64"/>
      <c r="E276" s="64"/>
      <c r="F276" s="97"/>
      <c r="G276" s="132"/>
      <c r="H276" s="139"/>
      <c r="I276" s="37"/>
      <c r="J276" s="37"/>
      <c r="K276" s="37"/>
      <c r="L276" s="131"/>
      <c r="M276" s="131"/>
      <c r="N276" s="133"/>
      <c r="O276" s="133"/>
      <c r="P276" s="133"/>
      <c r="Q276" s="133"/>
    </row>
    <row r="277" spans="1:17" ht="43.5" customHeight="1">
      <c r="A277" s="138"/>
      <c r="B277" s="135"/>
      <c r="C277" s="65"/>
      <c r="D277" s="64"/>
      <c r="E277" s="64"/>
      <c r="F277" s="97"/>
      <c r="G277" s="132"/>
      <c r="H277" s="139"/>
      <c r="I277" s="37"/>
      <c r="J277" s="37"/>
      <c r="K277" s="37"/>
      <c r="L277" s="131"/>
      <c r="M277" s="131"/>
      <c r="N277" s="133"/>
      <c r="O277" s="133"/>
      <c r="P277" s="133"/>
      <c r="Q277" s="133"/>
    </row>
    <row r="278" spans="1:17" ht="43.5" customHeight="1">
      <c r="A278" s="138"/>
      <c r="B278" s="135"/>
      <c r="C278" s="65"/>
      <c r="D278" s="64"/>
      <c r="E278" s="64"/>
      <c r="F278" s="97"/>
      <c r="G278" s="132"/>
      <c r="H278" s="139"/>
      <c r="I278" s="37"/>
      <c r="J278" s="37"/>
      <c r="K278" s="37"/>
      <c r="L278" s="131"/>
      <c r="M278" s="131"/>
      <c r="N278" s="133"/>
      <c r="O278" s="133"/>
      <c r="P278" s="133"/>
      <c r="Q278" s="133"/>
    </row>
    <row r="279" spans="1:17" ht="43.5" customHeight="1">
      <c r="A279" s="138"/>
      <c r="B279" s="135"/>
      <c r="C279" s="65"/>
      <c r="D279" s="64"/>
      <c r="E279" s="64"/>
      <c r="F279" s="97"/>
      <c r="G279" s="132"/>
      <c r="H279" s="139"/>
      <c r="I279" s="37"/>
      <c r="J279" s="37"/>
      <c r="K279" s="37"/>
      <c r="L279" s="131"/>
      <c r="M279" s="131"/>
      <c r="N279" s="133"/>
      <c r="O279" s="133"/>
      <c r="P279" s="133"/>
      <c r="Q279" s="133"/>
    </row>
    <row r="280" spans="1:17" ht="43.5" customHeight="1">
      <c r="A280" s="138"/>
      <c r="B280" s="135"/>
      <c r="C280" s="65"/>
      <c r="D280" s="64"/>
      <c r="E280" s="64"/>
      <c r="F280" s="97"/>
      <c r="G280" s="132"/>
      <c r="H280" s="139"/>
      <c r="I280" s="37"/>
      <c r="J280" s="37"/>
      <c r="K280" s="37"/>
      <c r="L280" s="131"/>
      <c r="M280" s="131"/>
      <c r="N280" s="133"/>
      <c r="O280" s="133"/>
      <c r="P280" s="133"/>
      <c r="Q280" s="133"/>
    </row>
    <row r="281" spans="1:17" ht="43.5" customHeight="1">
      <c r="A281" s="138"/>
      <c r="B281" s="135"/>
      <c r="C281" s="65"/>
      <c r="D281" s="64"/>
      <c r="E281" s="64"/>
      <c r="F281" s="97"/>
      <c r="G281" s="132"/>
      <c r="H281" s="139"/>
      <c r="I281" s="37"/>
      <c r="J281" s="37"/>
      <c r="K281" s="37"/>
      <c r="L281" s="131"/>
      <c r="M281" s="131"/>
      <c r="N281" s="133"/>
      <c r="O281" s="133"/>
      <c r="P281" s="133"/>
      <c r="Q281" s="133"/>
    </row>
    <row r="282" spans="1:17" ht="43.5" customHeight="1">
      <c r="A282" s="138"/>
      <c r="B282" s="135"/>
      <c r="C282" s="65"/>
      <c r="D282" s="64"/>
      <c r="E282" s="64"/>
      <c r="F282" s="97"/>
      <c r="G282" s="132"/>
      <c r="H282" s="139"/>
      <c r="I282" s="37"/>
      <c r="J282" s="37"/>
      <c r="K282" s="37"/>
      <c r="L282" s="131"/>
      <c r="M282" s="131"/>
      <c r="N282" s="133"/>
      <c r="O282" s="133"/>
      <c r="P282" s="133"/>
      <c r="Q282" s="133"/>
    </row>
    <row r="283" spans="1:17" ht="43.5" customHeight="1">
      <c r="A283" s="138"/>
      <c r="B283" s="135"/>
      <c r="C283" s="65"/>
      <c r="D283" s="64"/>
      <c r="E283" s="64"/>
      <c r="F283" s="97"/>
      <c r="G283" s="132"/>
      <c r="H283" s="139"/>
      <c r="I283" s="37"/>
      <c r="J283" s="37"/>
      <c r="K283" s="37"/>
      <c r="L283" s="131"/>
      <c r="M283" s="131"/>
      <c r="N283" s="133"/>
      <c r="O283" s="133"/>
      <c r="P283" s="133"/>
      <c r="Q283" s="133"/>
    </row>
    <row r="284" spans="1:17" ht="43.5" customHeight="1">
      <c r="A284" s="138"/>
      <c r="B284" s="135"/>
      <c r="C284" s="65"/>
      <c r="D284" s="64"/>
      <c r="E284" s="64"/>
      <c r="F284" s="97"/>
      <c r="G284" s="132"/>
      <c r="H284" s="139"/>
      <c r="I284" s="37"/>
      <c r="J284" s="37"/>
      <c r="K284" s="37"/>
      <c r="L284" s="131"/>
      <c r="M284" s="131"/>
      <c r="N284" s="133"/>
      <c r="O284" s="133"/>
      <c r="P284" s="133"/>
      <c r="Q284" s="133"/>
    </row>
    <row r="285" spans="1:17" ht="43.5" customHeight="1">
      <c r="A285" s="138"/>
      <c r="B285" s="135"/>
      <c r="C285" s="65"/>
      <c r="D285" s="64"/>
      <c r="E285" s="64"/>
      <c r="F285" s="97"/>
      <c r="G285" s="132"/>
      <c r="H285" s="139"/>
      <c r="I285" s="37"/>
      <c r="J285" s="37"/>
      <c r="K285" s="37"/>
      <c r="L285" s="131"/>
      <c r="M285" s="131"/>
      <c r="N285" s="133"/>
      <c r="O285" s="133"/>
      <c r="P285" s="133"/>
      <c r="Q285" s="133"/>
    </row>
    <row r="286" spans="1:17" ht="43.5" customHeight="1">
      <c r="A286" s="138"/>
      <c r="B286" s="135"/>
      <c r="C286" s="65"/>
      <c r="D286" s="64"/>
      <c r="E286" s="64"/>
      <c r="F286" s="97"/>
      <c r="G286" s="132"/>
      <c r="H286" s="139"/>
      <c r="I286" s="37"/>
      <c r="J286" s="37"/>
      <c r="K286" s="37"/>
      <c r="L286" s="131"/>
      <c r="M286" s="131"/>
      <c r="N286" s="133"/>
      <c r="O286" s="133"/>
      <c r="P286" s="133"/>
      <c r="Q286" s="133"/>
    </row>
    <row r="287" spans="1:17" ht="43.5" customHeight="1">
      <c r="A287" s="138"/>
      <c r="B287" s="135"/>
      <c r="C287" s="65"/>
      <c r="D287" s="64"/>
      <c r="E287" s="64"/>
      <c r="F287" s="97"/>
      <c r="G287" s="132"/>
      <c r="H287" s="139"/>
      <c r="I287" s="37"/>
      <c r="J287" s="37"/>
      <c r="K287" s="37"/>
      <c r="L287" s="131"/>
      <c r="M287" s="131"/>
      <c r="N287" s="133"/>
      <c r="O287" s="133"/>
      <c r="P287" s="133"/>
      <c r="Q287" s="133"/>
    </row>
    <row r="288" spans="1:17" ht="43.5" customHeight="1">
      <c r="A288" s="138"/>
      <c r="B288" s="135"/>
      <c r="C288" s="65"/>
      <c r="D288" s="64"/>
      <c r="E288" s="64"/>
      <c r="F288" s="97"/>
      <c r="G288" s="132"/>
      <c r="H288" s="139"/>
      <c r="I288" s="37"/>
      <c r="J288" s="37"/>
      <c r="K288" s="37"/>
      <c r="L288" s="131"/>
      <c r="M288" s="131"/>
      <c r="N288" s="133"/>
      <c r="O288" s="133"/>
      <c r="P288" s="133"/>
      <c r="Q288" s="133"/>
    </row>
    <row r="289" spans="1:17" ht="43.5" customHeight="1">
      <c r="A289" s="138"/>
      <c r="B289" s="135"/>
      <c r="C289" s="65"/>
      <c r="D289" s="64"/>
      <c r="E289" s="64"/>
      <c r="F289" s="97"/>
      <c r="G289" s="132"/>
      <c r="H289" s="139"/>
      <c r="I289" s="37"/>
      <c r="J289" s="37"/>
      <c r="K289" s="37"/>
      <c r="L289" s="131"/>
      <c r="M289" s="131"/>
      <c r="N289" s="133"/>
      <c r="O289" s="133"/>
      <c r="P289" s="133"/>
      <c r="Q289" s="133"/>
    </row>
    <row r="290" spans="1:17" ht="43.5" customHeight="1">
      <c r="A290" s="138"/>
      <c r="B290" s="135"/>
      <c r="C290" s="65"/>
      <c r="D290" s="64"/>
      <c r="E290" s="64"/>
      <c r="F290" s="97"/>
      <c r="G290" s="132"/>
      <c r="H290" s="139"/>
      <c r="I290" s="37"/>
      <c r="J290" s="37"/>
      <c r="K290" s="37"/>
      <c r="L290" s="131"/>
      <c r="M290" s="131"/>
      <c r="N290" s="133"/>
      <c r="O290" s="133"/>
      <c r="P290" s="133"/>
      <c r="Q290" s="133"/>
    </row>
    <row r="291" spans="1:17" ht="43.5" customHeight="1">
      <c r="A291" s="138"/>
      <c r="B291" s="135"/>
      <c r="C291" s="65"/>
      <c r="D291" s="64"/>
      <c r="E291" s="64"/>
      <c r="F291" s="97"/>
      <c r="G291" s="132"/>
      <c r="H291" s="139"/>
      <c r="I291" s="37"/>
      <c r="J291" s="37"/>
      <c r="K291" s="37"/>
      <c r="L291" s="131"/>
      <c r="M291" s="131"/>
      <c r="N291" s="133"/>
      <c r="O291" s="133"/>
      <c r="P291" s="133"/>
      <c r="Q291" s="133"/>
    </row>
    <row r="292" spans="1:17" ht="43.5" customHeight="1">
      <c r="A292" s="138"/>
      <c r="B292" s="135"/>
      <c r="C292" s="65"/>
      <c r="D292" s="64"/>
      <c r="E292" s="64"/>
      <c r="F292" s="97"/>
      <c r="G292" s="132"/>
      <c r="H292" s="139"/>
      <c r="I292" s="37"/>
      <c r="J292" s="37"/>
      <c r="K292" s="37"/>
      <c r="L292" s="131"/>
      <c r="M292" s="131"/>
      <c r="N292" s="133"/>
      <c r="O292" s="133"/>
      <c r="P292" s="133"/>
      <c r="Q292" s="133"/>
    </row>
    <row r="293" spans="1:17" ht="43.5" customHeight="1">
      <c r="A293" s="138"/>
      <c r="B293" s="135"/>
      <c r="C293" s="65"/>
      <c r="D293" s="64"/>
      <c r="E293" s="64"/>
      <c r="F293" s="97"/>
      <c r="G293" s="132"/>
      <c r="H293" s="139"/>
      <c r="I293" s="37"/>
      <c r="J293" s="37"/>
      <c r="K293" s="37"/>
      <c r="L293" s="131"/>
      <c r="M293" s="131"/>
      <c r="N293" s="133"/>
      <c r="O293" s="133"/>
      <c r="P293" s="133"/>
      <c r="Q293" s="133"/>
    </row>
    <row r="294" spans="1:17" ht="43.5" customHeight="1">
      <c r="A294" s="138"/>
      <c r="B294" s="135"/>
      <c r="C294" s="65"/>
      <c r="D294" s="64"/>
      <c r="E294" s="64"/>
      <c r="F294" s="97"/>
      <c r="G294" s="132"/>
      <c r="H294" s="139"/>
      <c r="I294" s="37"/>
      <c r="J294" s="37"/>
      <c r="K294" s="37"/>
      <c r="L294" s="131"/>
      <c r="M294" s="131"/>
      <c r="N294" s="133"/>
      <c r="O294" s="133"/>
      <c r="P294" s="133"/>
      <c r="Q294" s="133"/>
    </row>
    <row r="295" spans="1:17" ht="43.5" customHeight="1">
      <c r="A295" s="138"/>
      <c r="B295" s="135"/>
      <c r="C295" s="65"/>
      <c r="D295" s="64"/>
      <c r="E295" s="64"/>
      <c r="F295" s="97"/>
      <c r="G295" s="132"/>
      <c r="H295" s="139"/>
      <c r="I295" s="37"/>
      <c r="J295" s="37"/>
      <c r="K295" s="37"/>
      <c r="L295" s="131"/>
      <c r="M295" s="131"/>
      <c r="N295" s="133"/>
      <c r="O295" s="133"/>
      <c r="P295" s="133"/>
      <c r="Q295" s="133"/>
    </row>
    <row r="296" spans="1:17" ht="43.5" customHeight="1">
      <c r="A296" s="138"/>
      <c r="B296" s="135"/>
      <c r="C296" s="65"/>
      <c r="D296" s="64"/>
      <c r="E296" s="64"/>
      <c r="F296" s="97"/>
      <c r="G296" s="132"/>
      <c r="H296" s="139"/>
      <c r="I296" s="37"/>
      <c r="J296" s="37"/>
      <c r="K296" s="37"/>
      <c r="L296" s="131"/>
      <c r="M296" s="131"/>
      <c r="N296" s="133"/>
      <c r="O296" s="133"/>
      <c r="P296" s="133"/>
      <c r="Q296" s="133"/>
    </row>
    <row r="297" spans="1:17" ht="43.5" customHeight="1">
      <c r="A297" s="138"/>
      <c r="B297" s="135"/>
      <c r="C297" s="65"/>
      <c r="D297" s="64"/>
      <c r="E297" s="64"/>
      <c r="F297" s="97"/>
      <c r="G297" s="132"/>
      <c r="H297" s="139"/>
      <c r="I297" s="37"/>
      <c r="J297" s="37"/>
      <c r="K297" s="37"/>
      <c r="L297" s="131"/>
      <c r="M297" s="131"/>
      <c r="N297" s="133"/>
      <c r="O297" s="133"/>
      <c r="P297" s="133"/>
      <c r="Q297" s="133"/>
    </row>
    <row r="298" spans="1:17" ht="43.5" customHeight="1">
      <c r="A298" s="138"/>
      <c r="B298" s="135"/>
      <c r="C298" s="65"/>
      <c r="D298" s="64"/>
      <c r="E298" s="64"/>
      <c r="F298" s="97"/>
      <c r="G298" s="132"/>
      <c r="H298" s="139"/>
      <c r="I298" s="37"/>
      <c r="J298" s="37"/>
      <c r="K298" s="37"/>
      <c r="L298" s="131"/>
      <c r="M298" s="131"/>
      <c r="N298" s="133"/>
      <c r="O298" s="133"/>
      <c r="P298" s="133"/>
      <c r="Q298" s="133"/>
    </row>
    <row r="299" spans="1:17" ht="43.5" customHeight="1">
      <c r="A299" s="138"/>
      <c r="B299" s="135"/>
      <c r="C299" s="65"/>
      <c r="D299" s="64"/>
      <c r="E299" s="64"/>
      <c r="F299" s="97"/>
      <c r="G299" s="132"/>
      <c r="H299" s="139"/>
      <c r="I299" s="37"/>
      <c r="J299" s="37"/>
      <c r="K299" s="37"/>
      <c r="L299" s="131"/>
      <c r="M299" s="131"/>
      <c r="N299" s="133"/>
      <c r="O299" s="133"/>
      <c r="P299" s="133"/>
      <c r="Q299" s="133"/>
    </row>
    <row r="300" spans="1:17" ht="43.5" customHeight="1">
      <c r="A300" s="138"/>
      <c r="B300" s="135"/>
      <c r="C300" s="65"/>
      <c r="D300" s="64"/>
      <c r="E300" s="64"/>
      <c r="F300" s="97"/>
      <c r="G300" s="132"/>
      <c r="H300" s="139"/>
      <c r="I300" s="37"/>
      <c r="J300" s="37"/>
      <c r="K300" s="37"/>
      <c r="L300" s="131"/>
      <c r="M300" s="131"/>
      <c r="N300" s="133"/>
      <c r="O300" s="133"/>
      <c r="P300" s="133"/>
      <c r="Q300" s="133"/>
    </row>
    <row r="301" spans="1:17" ht="43.5" customHeight="1">
      <c r="A301" s="138"/>
      <c r="B301" s="135"/>
      <c r="C301" s="65"/>
      <c r="D301" s="64"/>
      <c r="E301" s="64"/>
      <c r="F301" s="97"/>
      <c r="G301" s="132"/>
      <c r="H301" s="139"/>
      <c r="I301" s="37"/>
      <c r="J301" s="37"/>
      <c r="K301" s="37"/>
      <c r="L301" s="131"/>
      <c r="M301" s="131"/>
      <c r="N301" s="133"/>
      <c r="O301" s="133"/>
      <c r="P301" s="133"/>
      <c r="Q301" s="133"/>
    </row>
    <row r="302" spans="1:17" ht="43.5" customHeight="1">
      <c r="A302" s="138"/>
      <c r="B302" s="135"/>
      <c r="C302" s="65"/>
      <c r="D302" s="64"/>
      <c r="E302" s="64"/>
      <c r="F302" s="97"/>
      <c r="G302" s="132"/>
      <c r="H302" s="139"/>
      <c r="I302" s="37"/>
      <c r="J302" s="37"/>
      <c r="K302" s="37"/>
      <c r="L302" s="131"/>
      <c r="M302" s="131"/>
      <c r="N302" s="133"/>
      <c r="O302" s="133"/>
      <c r="P302" s="133"/>
      <c r="Q302" s="133"/>
    </row>
    <row r="303" spans="1:17" ht="43.5" customHeight="1">
      <c r="A303" s="138"/>
      <c r="B303" s="135"/>
      <c r="C303" s="65"/>
      <c r="D303" s="64"/>
      <c r="E303" s="64"/>
      <c r="F303" s="97"/>
      <c r="G303" s="132"/>
      <c r="H303" s="139"/>
      <c r="I303" s="37"/>
      <c r="J303" s="37"/>
      <c r="K303" s="37"/>
      <c r="L303" s="131"/>
      <c r="M303" s="131"/>
      <c r="N303" s="133"/>
      <c r="O303" s="133"/>
      <c r="P303" s="133"/>
      <c r="Q303" s="133"/>
    </row>
    <row r="304" spans="1:17" ht="43.5" customHeight="1">
      <c r="A304" s="138"/>
      <c r="B304" s="135"/>
      <c r="C304" s="65"/>
      <c r="D304" s="64"/>
      <c r="E304" s="64"/>
      <c r="F304" s="97"/>
      <c r="G304" s="132"/>
      <c r="H304" s="139"/>
      <c r="I304" s="37"/>
      <c r="J304" s="37"/>
      <c r="K304" s="37"/>
      <c r="L304" s="131"/>
      <c r="M304" s="131"/>
      <c r="N304" s="133"/>
      <c r="O304" s="133"/>
      <c r="P304" s="133"/>
      <c r="Q304" s="133"/>
    </row>
    <row r="305" spans="1:17" ht="43.5" customHeight="1">
      <c r="A305" s="138"/>
      <c r="B305" s="135"/>
      <c r="C305" s="65"/>
      <c r="D305" s="64"/>
      <c r="E305" s="64"/>
      <c r="F305" s="97"/>
      <c r="G305" s="132"/>
      <c r="H305" s="139"/>
      <c r="I305" s="37"/>
      <c r="J305" s="37"/>
      <c r="K305" s="37"/>
      <c r="L305" s="131"/>
      <c r="M305" s="131"/>
      <c r="N305" s="133"/>
      <c r="O305" s="133"/>
      <c r="P305" s="133"/>
      <c r="Q305" s="133"/>
    </row>
    <row r="306" spans="1:17" ht="43.5" customHeight="1">
      <c r="A306" s="138"/>
      <c r="B306" s="135"/>
      <c r="C306" s="65"/>
      <c r="D306" s="64"/>
      <c r="E306" s="64"/>
      <c r="F306" s="97"/>
      <c r="G306" s="132"/>
      <c r="H306" s="139"/>
      <c r="I306" s="37"/>
      <c r="J306" s="37"/>
      <c r="K306" s="37"/>
      <c r="L306" s="131"/>
      <c r="M306" s="131"/>
      <c r="N306" s="133"/>
      <c r="O306" s="133"/>
      <c r="P306" s="133"/>
      <c r="Q306" s="133"/>
    </row>
    <row r="307" spans="1:17" ht="43.5" customHeight="1">
      <c r="A307" s="138"/>
      <c r="B307" s="135"/>
      <c r="C307" s="65"/>
      <c r="D307" s="64"/>
      <c r="E307" s="64"/>
      <c r="F307" s="97"/>
      <c r="G307" s="132"/>
      <c r="H307" s="139"/>
      <c r="I307" s="37"/>
      <c r="J307" s="37"/>
      <c r="K307" s="37"/>
      <c r="L307" s="131"/>
      <c r="M307" s="131"/>
      <c r="N307" s="133"/>
      <c r="O307" s="133"/>
      <c r="P307" s="133"/>
      <c r="Q307" s="133"/>
    </row>
    <row r="308" spans="1:17" ht="43.5" customHeight="1">
      <c r="A308" s="138"/>
      <c r="B308" s="135"/>
      <c r="C308" s="65"/>
      <c r="D308" s="64"/>
      <c r="E308" s="64"/>
      <c r="F308" s="97"/>
      <c r="G308" s="132"/>
      <c r="H308" s="139"/>
      <c r="I308" s="37"/>
      <c r="J308" s="37"/>
      <c r="K308" s="37"/>
      <c r="L308" s="131"/>
      <c r="M308" s="131"/>
      <c r="N308" s="133"/>
      <c r="O308" s="133"/>
      <c r="P308" s="133"/>
      <c r="Q308" s="133"/>
    </row>
    <row r="309" spans="1:17" ht="43.5" customHeight="1">
      <c r="A309" s="138"/>
      <c r="B309" s="135"/>
      <c r="C309" s="65"/>
      <c r="D309" s="64"/>
      <c r="E309" s="64"/>
      <c r="F309" s="97"/>
      <c r="G309" s="132"/>
      <c r="H309" s="139"/>
      <c r="I309" s="37"/>
      <c r="J309" s="37"/>
      <c r="K309" s="37"/>
      <c r="L309" s="131"/>
      <c r="M309" s="131"/>
      <c r="N309" s="133"/>
      <c r="O309" s="133"/>
      <c r="P309" s="133"/>
      <c r="Q309" s="133"/>
    </row>
    <row r="310" spans="1:17" ht="43.5" customHeight="1">
      <c r="A310" s="138"/>
      <c r="B310" s="135"/>
      <c r="C310" s="65"/>
      <c r="D310" s="64"/>
      <c r="E310" s="64"/>
      <c r="F310" s="97"/>
      <c r="G310" s="132"/>
      <c r="H310" s="139"/>
      <c r="I310" s="37"/>
      <c r="J310" s="37"/>
      <c r="K310" s="37"/>
      <c r="L310" s="131"/>
      <c r="M310" s="131"/>
      <c r="N310" s="133"/>
      <c r="O310" s="133"/>
      <c r="P310" s="133"/>
      <c r="Q310" s="133"/>
    </row>
    <row r="311" spans="1:17" ht="43.5" customHeight="1">
      <c r="A311" s="138"/>
      <c r="B311" s="135"/>
      <c r="C311" s="65"/>
      <c r="D311" s="64"/>
      <c r="E311" s="64"/>
      <c r="F311" s="97"/>
      <c r="G311" s="132"/>
      <c r="H311" s="139"/>
      <c r="I311" s="37"/>
      <c r="J311" s="37"/>
      <c r="K311" s="37"/>
      <c r="L311" s="131"/>
      <c r="M311" s="131"/>
      <c r="N311" s="133"/>
      <c r="O311" s="133"/>
      <c r="P311" s="133"/>
      <c r="Q311" s="133"/>
    </row>
    <row r="312" spans="1:17" ht="43.5" customHeight="1">
      <c r="A312" s="138"/>
      <c r="B312" s="135"/>
      <c r="C312" s="65"/>
      <c r="D312" s="64"/>
      <c r="E312" s="64"/>
      <c r="F312" s="97"/>
      <c r="G312" s="132"/>
      <c r="H312" s="139"/>
      <c r="I312" s="37"/>
      <c r="J312" s="37"/>
      <c r="K312" s="37"/>
      <c r="L312" s="131"/>
      <c r="M312" s="131"/>
      <c r="N312" s="133"/>
      <c r="O312" s="133"/>
      <c r="P312" s="133"/>
      <c r="Q312" s="133"/>
    </row>
    <row r="313" spans="1:17" ht="43.5" customHeight="1">
      <c r="A313" s="138"/>
      <c r="B313" s="135"/>
      <c r="C313" s="65"/>
      <c r="D313" s="64"/>
      <c r="E313" s="64"/>
      <c r="F313" s="97"/>
      <c r="G313" s="132"/>
      <c r="H313" s="139"/>
      <c r="I313" s="37"/>
      <c r="J313" s="37"/>
      <c r="K313" s="37"/>
      <c r="L313" s="131"/>
      <c r="M313" s="131"/>
      <c r="N313" s="133"/>
      <c r="O313" s="133"/>
      <c r="P313" s="133"/>
      <c r="Q313" s="133"/>
    </row>
    <row r="314" spans="1:17" ht="43.5" customHeight="1">
      <c r="A314" s="138"/>
      <c r="B314" s="135"/>
      <c r="C314" s="65"/>
      <c r="D314" s="64"/>
      <c r="E314" s="64"/>
      <c r="F314" s="97"/>
      <c r="G314" s="132"/>
      <c r="H314" s="139"/>
      <c r="I314" s="37"/>
      <c r="J314" s="37"/>
      <c r="K314" s="37"/>
      <c r="L314" s="131"/>
      <c r="M314" s="131"/>
      <c r="N314" s="133"/>
      <c r="O314" s="133"/>
      <c r="P314" s="133"/>
      <c r="Q314" s="133"/>
    </row>
    <row r="315" spans="1:17" ht="43.5" customHeight="1">
      <c r="A315" s="138"/>
      <c r="B315" s="135"/>
      <c r="C315" s="65"/>
      <c r="D315" s="64"/>
      <c r="E315" s="64"/>
      <c r="F315" s="97"/>
      <c r="G315" s="132"/>
      <c r="H315" s="139"/>
      <c r="I315" s="37"/>
      <c r="J315" s="37"/>
      <c r="K315" s="37"/>
      <c r="L315" s="131"/>
      <c r="M315" s="131"/>
      <c r="N315" s="133"/>
      <c r="O315" s="133"/>
      <c r="P315" s="133"/>
      <c r="Q315" s="133"/>
    </row>
    <row r="316" spans="1:17" ht="43.5" customHeight="1">
      <c r="A316" s="138"/>
      <c r="B316" s="135"/>
      <c r="C316" s="65"/>
      <c r="D316" s="64"/>
      <c r="E316" s="64"/>
      <c r="F316" s="97"/>
      <c r="G316" s="132"/>
      <c r="H316" s="139"/>
      <c r="I316" s="37"/>
      <c r="J316" s="37"/>
      <c r="K316" s="37"/>
      <c r="L316" s="131"/>
      <c r="M316" s="131"/>
      <c r="N316" s="133"/>
      <c r="O316" s="133"/>
      <c r="P316" s="133"/>
      <c r="Q316" s="133"/>
    </row>
    <row r="317" spans="1:17" ht="43.5" customHeight="1">
      <c r="A317" s="138"/>
      <c r="B317" s="135"/>
      <c r="C317" s="65"/>
      <c r="D317" s="64"/>
      <c r="E317" s="64"/>
      <c r="F317" s="97"/>
      <c r="G317" s="132"/>
      <c r="H317" s="139"/>
      <c r="I317" s="37"/>
      <c r="J317" s="37"/>
      <c r="K317" s="37"/>
      <c r="L317" s="131"/>
      <c r="M317" s="131"/>
      <c r="N317" s="133"/>
      <c r="O317" s="133"/>
      <c r="P317" s="133"/>
      <c r="Q317" s="133"/>
    </row>
    <row r="318" spans="1:17" ht="43.5" customHeight="1">
      <c r="A318" s="138"/>
      <c r="B318" s="135"/>
      <c r="C318" s="65"/>
      <c r="D318" s="64"/>
      <c r="E318" s="64"/>
      <c r="F318" s="97"/>
      <c r="G318" s="132"/>
      <c r="H318" s="139"/>
      <c r="I318" s="37"/>
      <c r="J318" s="37"/>
      <c r="K318" s="37"/>
      <c r="L318" s="131"/>
      <c r="M318" s="131"/>
      <c r="N318" s="133"/>
      <c r="O318" s="133"/>
      <c r="P318" s="133"/>
      <c r="Q318" s="133"/>
    </row>
    <row r="319" spans="1:17" ht="43.5" customHeight="1">
      <c r="A319" s="138"/>
      <c r="B319" s="135"/>
      <c r="C319" s="65"/>
      <c r="D319" s="64"/>
      <c r="E319" s="64"/>
      <c r="F319" s="97"/>
      <c r="G319" s="132"/>
      <c r="H319" s="139"/>
      <c r="I319" s="37"/>
      <c r="J319" s="37"/>
      <c r="K319" s="37"/>
      <c r="L319" s="131"/>
      <c r="M319" s="131"/>
      <c r="N319" s="133"/>
      <c r="O319" s="133"/>
      <c r="P319" s="133"/>
      <c r="Q319" s="133"/>
    </row>
    <row r="320" spans="1:17" ht="43.5" customHeight="1">
      <c r="A320" s="138"/>
      <c r="B320" s="135"/>
      <c r="C320" s="65"/>
      <c r="D320" s="64"/>
      <c r="E320" s="64"/>
      <c r="F320" s="97"/>
      <c r="G320" s="132"/>
      <c r="H320" s="139"/>
      <c r="I320" s="37"/>
      <c r="J320" s="37"/>
      <c r="K320" s="37"/>
      <c r="L320" s="131"/>
      <c r="M320" s="131"/>
      <c r="N320" s="133"/>
      <c r="O320" s="133"/>
      <c r="P320" s="133"/>
      <c r="Q320" s="133"/>
    </row>
    <row r="321" spans="1:17" ht="43.5" customHeight="1">
      <c r="A321" s="138"/>
      <c r="B321" s="135"/>
      <c r="C321" s="65"/>
      <c r="D321" s="64"/>
      <c r="E321" s="64"/>
      <c r="F321" s="97"/>
      <c r="G321" s="132"/>
      <c r="H321" s="139"/>
      <c r="I321" s="37"/>
      <c r="J321" s="37"/>
      <c r="K321" s="37"/>
      <c r="L321" s="131"/>
      <c r="M321" s="131"/>
      <c r="N321" s="133"/>
      <c r="O321" s="133"/>
      <c r="P321" s="133"/>
      <c r="Q321" s="133"/>
    </row>
    <row r="322" spans="1:17" ht="43.5" customHeight="1">
      <c r="A322" s="138"/>
      <c r="B322" s="135"/>
      <c r="C322" s="65"/>
      <c r="D322" s="64"/>
      <c r="E322" s="64"/>
      <c r="F322" s="97"/>
      <c r="G322" s="132"/>
      <c r="H322" s="139"/>
      <c r="I322" s="37"/>
      <c r="J322" s="37"/>
      <c r="K322" s="37"/>
      <c r="L322" s="131"/>
      <c r="M322" s="131"/>
      <c r="N322" s="133"/>
      <c r="O322" s="133"/>
      <c r="P322" s="133"/>
      <c r="Q322" s="133"/>
    </row>
    <row r="323" spans="1:17" ht="43.5" customHeight="1">
      <c r="A323" s="138"/>
      <c r="B323" s="135"/>
      <c r="C323" s="65"/>
      <c r="D323" s="64"/>
      <c r="E323" s="64"/>
      <c r="F323" s="97"/>
      <c r="G323" s="132"/>
      <c r="H323" s="139"/>
      <c r="I323" s="37"/>
      <c r="J323" s="37"/>
      <c r="K323" s="37"/>
      <c r="L323" s="131"/>
      <c r="M323" s="131"/>
      <c r="N323" s="133"/>
      <c r="O323" s="133"/>
      <c r="P323" s="133"/>
      <c r="Q323" s="133"/>
    </row>
    <row r="324" spans="1:17" ht="43.5" customHeight="1">
      <c r="A324" s="138"/>
      <c r="B324" s="135"/>
      <c r="C324" s="65"/>
      <c r="D324" s="64"/>
      <c r="E324" s="64"/>
      <c r="F324" s="97"/>
      <c r="G324" s="132"/>
      <c r="H324" s="139"/>
      <c r="I324" s="37"/>
      <c r="J324" s="37"/>
      <c r="K324" s="37"/>
      <c r="L324" s="131"/>
      <c r="M324" s="131"/>
      <c r="N324" s="133"/>
      <c r="O324" s="133"/>
      <c r="P324" s="133"/>
      <c r="Q324" s="133"/>
    </row>
    <row r="325" spans="1:17" ht="43.5" customHeight="1">
      <c r="A325" s="138"/>
      <c r="B325" s="135"/>
      <c r="C325" s="65"/>
      <c r="D325" s="64"/>
      <c r="E325" s="64"/>
      <c r="F325" s="97"/>
      <c r="G325" s="132"/>
      <c r="H325" s="139"/>
      <c r="I325" s="37"/>
      <c r="J325" s="37"/>
      <c r="K325" s="37"/>
      <c r="L325" s="131"/>
      <c r="M325" s="131"/>
      <c r="N325" s="133"/>
      <c r="O325" s="133"/>
      <c r="P325" s="133"/>
      <c r="Q325" s="133"/>
    </row>
    <row r="326" spans="1:17" ht="43.5" customHeight="1">
      <c r="A326" s="138"/>
      <c r="B326" s="135"/>
      <c r="C326" s="65"/>
      <c r="D326" s="64"/>
      <c r="E326" s="64"/>
      <c r="F326" s="97"/>
      <c r="G326" s="132"/>
      <c r="H326" s="139"/>
      <c r="I326" s="37"/>
      <c r="J326" s="37"/>
      <c r="K326" s="37"/>
      <c r="L326" s="131"/>
      <c r="M326" s="131"/>
      <c r="N326" s="133"/>
      <c r="O326" s="133"/>
      <c r="P326" s="133"/>
      <c r="Q326" s="133"/>
    </row>
    <row r="327" spans="1:17" ht="43.5" customHeight="1">
      <c r="A327" s="138"/>
      <c r="B327" s="135"/>
      <c r="C327" s="65"/>
      <c r="D327" s="64"/>
      <c r="E327" s="64"/>
      <c r="F327" s="97"/>
      <c r="G327" s="132"/>
      <c r="H327" s="139"/>
      <c r="I327" s="37"/>
      <c r="J327" s="37"/>
      <c r="K327" s="37"/>
      <c r="L327" s="131"/>
      <c r="M327" s="131"/>
      <c r="N327" s="133"/>
      <c r="O327" s="133"/>
      <c r="P327" s="133"/>
      <c r="Q327" s="133"/>
    </row>
    <row r="328" spans="1:17" ht="43.5" customHeight="1">
      <c r="A328" s="138"/>
      <c r="B328" s="135"/>
      <c r="C328" s="65"/>
      <c r="D328" s="64"/>
      <c r="E328" s="64"/>
      <c r="F328" s="97"/>
      <c r="G328" s="132"/>
      <c r="H328" s="139"/>
      <c r="I328" s="37"/>
      <c r="J328" s="37"/>
      <c r="K328" s="37"/>
      <c r="L328" s="131"/>
      <c r="M328" s="131"/>
      <c r="N328" s="133"/>
      <c r="O328" s="133"/>
      <c r="P328" s="133"/>
      <c r="Q328" s="133"/>
    </row>
    <row r="329" spans="1:17" ht="43.5" customHeight="1">
      <c r="A329" s="138"/>
      <c r="B329" s="135"/>
      <c r="C329" s="65"/>
      <c r="D329" s="64"/>
      <c r="E329" s="64"/>
      <c r="F329" s="97"/>
      <c r="G329" s="132"/>
      <c r="H329" s="139"/>
      <c r="I329" s="37"/>
      <c r="J329" s="37"/>
      <c r="K329" s="37"/>
      <c r="L329" s="131"/>
      <c r="M329" s="131"/>
      <c r="N329" s="133"/>
      <c r="O329" s="133"/>
      <c r="P329" s="133"/>
      <c r="Q329" s="133"/>
    </row>
    <row r="330" spans="1:17" ht="43.5" customHeight="1">
      <c r="A330" s="138"/>
      <c r="B330" s="135"/>
      <c r="C330" s="65"/>
      <c r="D330" s="64"/>
      <c r="E330" s="64"/>
      <c r="F330" s="97"/>
      <c r="G330" s="132"/>
      <c r="H330" s="139"/>
      <c r="I330" s="37"/>
      <c r="J330" s="37"/>
      <c r="K330" s="37"/>
      <c r="L330" s="131"/>
      <c r="M330" s="131"/>
      <c r="N330" s="133"/>
      <c r="O330" s="133"/>
      <c r="P330" s="133"/>
      <c r="Q330" s="133"/>
    </row>
    <row r="331" spans="1:17" ht="43.5" customHeight="1">
      <c r="A331" s="138"/>
      <c r="B331" s="135"/>
      <c r="C331" s="65"/>
      <c r="D331" s="64"/>
      <c r="E331" s="64"/>
      <c r="F331" s="97"/>
      <c r="G331" s="132"/>
      <c r="H331" s="139"/>
      <c r="I331" s="37"/>
      <c r="J331" s="37"/>
      <c r="K331" s="37"/>
      <c r="L331" s="131"/>
      <c r="M331" s="131"/>
      <c r="N331" s="133"/>
      <c r="O331" s="133"/>
      <c r="P331" s="133"/>
      <c r="Q331" s="133"/>
    </row>
    <row r="332" spans="1:17" ht="43.5" customHeight="1">
      <c r="A332" s="138"/>
      <c r="B332" s="135"/>
      <c r="C332" s="65"/>
      <c r="D332" s="64"/>
      <c r="E332" s="64"/>
      <c r="F332" s="97"/>
      <c r="G332" s="132"/>
      <c r="H332" s="139"/>
      <c r="I332" s="37"/>
      <c r="J332" s="37"/>
      <c r="K332" s="37"/>
      <c r="L332" s="131"/>
      <c r="M332" s="131"/>
      <c r="N332" s="133"/>
      <c r="O332" s="133"/>
      <c r="P332" s="133"/>
      <c r="Q332" s="133"/>
    </row>
    <row r="333" spans="1:17" ht="43.5" customHeight="1">
      <c r="A333" s="138"/>
      <c r="B333" s="135"/>
      <c r="C333" s="65"/>
      <c r="D333" s="64"/>
      <c r="E333" s="64"/>
      <c r="F333" s="97"/>
      <c r="G333" s="132"/>
      <c r="H333" s="139"/>
      <c r="I333" s="37"/>
      <c r="J333" s="37"/>
      <c r="K333" s="37"/>
      <c r="L333" s="131"/>
      <c r="M333" s="131"/>
      <c r="N333" s="133"/>
      <c r="O333" s="133"/>
      <c r="P333" s="133"/>
      <c r="Q333" s="133"/>
    </row>
    <row r="334" spans="1:17" ht="43.5" customHeight="1">
      <c r="A334" s="138"/>
      <c r="B334" s="135"/>
      <c r="C334" s="65"/>
      <c r="D334" s="64"/>
      <c r="E334" s="64"/>
      <c r="F334" s="97"/>
      <c r="G334" s="132"/>
      <c r="H334" s="139"/>
      <c r="I334" s="37"/>
      <c r="J334" s="37"/>
      <c r="K334" s="37"/>
      <c r="L334" s="131"/>
      <c r="M334" s="131"/>
      <c r="N334" s="133"/>
      <c r="O334" s="133"/>
      <c r="P334" s="133"/>
      <c r="Q334" s="133"/>
    </row>
    <row r="335" spans="1:17" ht="43.5" customHeight="1">
      <c r="A335" s="138"/>
      <c r="B335" s="135"/>
      <c r="C335" s="65"/>
      <c r="D335" s="64"/>
      <c r="E335" s="64"/>
      <c r="F335" s="97"/>
      <c r="G335" s="132"/>
      <c r="H335" s="139"/>
      <c r="I335" s="37"/>
      <c r="J335" s="37"/>
      <c r="K335" s="37"/>
      <c r="L335" s="131"/>
      <c r="M335" s="131"/>
      <c r="N335" s="133"/>
      <c r="O335" s="133"/>
      <c r="P335" s="133"/>
      <c r="Q335" s="133"/>
    </row>
    <row r="336" spans="1:17" ht="43.5" customHeight="1">
      <c r="A336" s="138"/>
      <c r="B336" s="135"/>
      <c r="C336" s="65"/>
      <c r="D336" s="64"/>
      <c r="E336" s="64"/>
      <c r="F336" s="97"/>
      <c r="G336" s="132"/>
      <c r="H336" s="139"/>
      <c r="I336" s="37"/>
      <c r="J336" s="37"/>
      <c r="K336" s="37"/>
      <c r="L336" s="131"/>
      <c r="M336" s="131"/>
      <c r="N336" s="133"/>
      <c r="O336" s="133"/>
      <c r="P336" s="133"/>
      <c r="Q336" s="133"/>
    </row>
    <row r="337" spans="1:17" ht="43.5" customHeight="1">
      <c r="A337" s="138"/>
      <c r="B337" s="135"/>
      <c r="C337" s="65"/>
      <c r="D337" s="64"/>
      <c r="E337" s="64"/>
      <c r="F337" s="97"/>
      <c r="G337" s="132"/>
      <c r="H337" s="139"/>
      <c r="I337" s="37"/>
      <c r="J337" s="37"/>
      <c r="K337" s="37"/>
      <c r="L337" s="131"/>
      <c r="M337" s="131"/>
      <c r="N337" s="133"/>
      <c r="O337" s="133"/>
      <c r="P337" s="133"/>
      <c r="Q337" s="133"/>
    </row>
    <row r="338" spans="1:17" ht="43.5" customHeight="1">
      <c r="A338" s="138"/>
      <c r="B338" s="135"/>
      <c r="C338" s="65"/>
      <c r="D338" s="64"/>
      <c r="E338" s="64"/>
      <c r="F338" s="97"/>
      <c r="G338" s="132"/>
      <c r="H338" s="139"/>
      <c r="I338" s="37"/>
      <c r="J338" s="37"/>
      <c r="K338" s="37"/>
      <c r="L338" s="131"/>
      <c r="M338" s="131"/>
      <c r="N338" s="133"/>
      <c r="O338" s="133"/>
      <c r="P338" s="133"/>
      <c r="Q338" s="133"/>
    </row>
    <row r="339" spans="1:17" ht="43.5" customHeight="1">
      <c r="A339" s="138"/>
      <c r="B339" s="135"/>
      <c r="C339" s="65"/>
      <c r="D339" s="64"/>
      <c r="E339" s="64"/>
      <c r="F339" s="97"/>
      <c r="G339" s="132"/>
      <c r="H339" s="139"/>
      <c r="I339" s="37"/>
      <c r="J339" s="37"/>
      <c r="K339" s="37"/>
      <c r="L339" s="131"/>
      <c r="M339" s="131"/>
      <c r="N339" s="133"/>
      <c r="O339" s="133"/>
      <c r="P339" s="133"/>
      <c r="Q339" s="133"/>
    </row>
    <row r="340" spans="1:17" ht="43.5" customHeight="1">
      <c r="A340" s="138"/>
      <c r="B340" s="135"/>
      <c r="C340" s="65"/>
      <c r="D340" s="64"/>
      <c r="E340" s="64"/>
      <c r="F340" s="97"/>
      <c r="G340" s="132"/>
      <c r="H340" s="139"/>
      <c r="I340" s="37"/>
      <c r="J340" s="37"/>
      <c r="K340" s="37"/>
      <c r="L340" s="131"/>
      <c r="M340" s="131"/>
      <c r="N340" s="133"/>
      <c r="O340" s="133"/>
      <c r="P340" s="133"/>
      <c r="Q340" s="133"/>
    </row>
    <row r="341" spans="1:17" ht="43.5" customHeight="1">
      <c r="A341" s="138"/>
      <c r="B341" s="135"/>
      <c r="C341" s="65"/>
      <c r="D341" s="64"/>
      <c r="E341" s="64"/>
      <c r="F341" s="97"/>
      <c r="G341" s="132"/>
      <c r="H341" s="139"/>
      <c r="I341" s="37"/>
      <c r="J341" s="37"/>
      <c r="K341" s="37"/>
      <c r="L341" s="131"/>
      <c r="M341" s="131"/>
      <c r="N341" s="133"/>
      <c r="O341" s="133"/>
      <c r="P341" s="133"/>
      <c r="Q341" s="133"/>
    </row>
    <row r="342" spans="1:17" ht="43.5" customHeight="1">
      <c r="A342" s="138"/>
      <c r="B342" s="135"/>
      <c r="C342" s="65"/>
      <c r="D342" s="64"/>
      <c r="E342" s="64"/>
      <c r="F342" s="97"/>
      <c r="G342" s="132"/>
      <c r="H342" s="139"/>
      <c r="I342" s="37"/>
      <c r="J342" s="37"/>
      <c r="K342" s="37"/>
      <c r="L342" s="131"/>
      <c r="M342" s="131"/>
      <c r="N342" s="133"/>
      <c r="O342" s="133"/>
      <c r="P342" s="133"/>
      <c r="Q342" s="133"/>
    </row>
    <row r="343" spans="1:17" ht="43.5" customHeight="1">
      <c r="A343" s="138"/>
      <c r="B343" s="135"/>
      <c r="C343" s="65"/>
      <c r="D343" s="64"/>
      <c r="E343" s="64"/>
      <c r="F343" s="97"/>
      <c r="G343" s="132"/>
      <c r="H343" s="139"/>
      <c r="I343" s="37"/>
      <c r="J343" s="37"/>
      <c r="K343" s="37"/>
      <c r="L343" s="131"/>
      <c r="M343" s="131"/>
      <c r="N343" s="133"/>
      <c r="O343" s="133"/>
      <c r="P343" s="133"/>
      <c r="Q343" s="133"/>
    </row>
    <row r="344" spans="1:17" ht="43.5" customHeight="1">
      <c r="A344" s="138"/>
      <c r="B344" s="135"/>
      <c r="C344" s="65"/>
      <c r="D344" s="64"/>
      <c r="E344" s="64"/>
      <c r="F344" s="97"/>
      <c r="G344" s="132"/>
      <c r="H344" s="139"/>
      <c r="I344" s="37"/>
      <c r="J344" s="37"/>
      <c r="K344" s="37"/>
      <c r="L344" s="131"/>
      <c r="M344" s="131"/>
      <c r="N344" s="133"/>
      <c r="O344" s="133"/>
      <c r="P344" s="133"/>
      <c r="Q344" s="133"/>
    </row>
    <row r="345" spans="1:17" ht="43.5" customHeight="1">
      <c r="A345" s="138"/>
      <c r="B345" s="135"/>
      <c r="C345" s="65"/>
      <c r="D345" s="64"/>
      <c r="E345" s="64"/>
      <c r="F345" s="97"/>
      <c r="G345" s="132"/>
      <c r="H345" s="139"/>
      <c r="I345" s="37"/>
      <c r="J345" s="37"/>
      <c r="K345" s="37"/>
      <c r="L345" s="131"/>
      <c r="M345" s="131"/>
      <c r="N345" s="133"/>
      <c r="O345" s="133"/>
      <c r="P345" s="133"/>
      <c r="Q345" s="133"/>
    </row>
    <row r="346" spans="1:17" ht="43.5" customHeight="1">
      <c r="A346" s="138"/>
      <c r="B346" s="135"/>
      <c r="C346" s="65"/>
      <c r="D346" s="64"/>
      <c r="E346" s="64"/>
      <c r="F346" s="97"/>
      <c r="G346" s="132"/>
      <c r="H346" s="139"/>
      <c r="I346" s="37"/>
      <c r="J346" s="37"/>
      <c r="K346" s="37"/>
      <c r="L346" s="131"/>
      <c r="M346" s="131"/>
      <c r="N346" s="133"/>
      <c r="O346" s="133"/>
      <c r="P346" s="133"/>
      <c r="Q346" s="133"/>
    </row>
    <row r="347" spans="1:17" ht="43.5" customHeight="1">
      <c r="A347" s="138"/>
      <c r="B347" s="135"/>
      <c r="C347" s="65"/>
      <c r="D347" s="64"/>
      <c r="E347" s="64"/>
      <c r="F347" s="97"/>
      <c r="G347" s="132"/>
      <c r="H347" s="139"/>
      <c r="I347" s="37"/>
      <c r="J347" s="37"/>
      <c r="K347" s="37"/>
      <c r="L347" s="131"/>
      <c r="M347" s="131"/>
      <c r="N347" s="133"/>
      <c r="O347" s="133"/>
      <c r="P347" s="133"/>
      <c r="Q347" s="133"/>
    </row>
    <row r="348" spans="1:17" ht="43.5" customHeight="1">
      <c r="A348" s="138"/>
      <c r="B348" s="135"/>
      <c r="C348" s="65"/>
      <c r="D348" s="64"/>
      <c r="E348" s="64"/>
      <c r="F348" s="97"/>
      <c r="G348" s="132"/>
      <c r="H348" s="139"/>
      <c r="I348" s="37"/>
      <c r="J348" s="37"/>
      <c r="K348" s="37"/>
      <c r="L348" s="131"/>
      <c r="M348" s="131"/>
      <c r="N348" s="133"/>
      <c r="O348" s="133"/>
      <c r="P348" s="133"/>
      <c r="Q348" s="133"/>
    </row>
    <row r="349" spans="1:17" ht="43.5" customHeight="1">
      <c r="A349" s="138"/>
      <c r="B349" s="135"/>
      <c r="C349" s="65"/>
      <c r="D349" s="64"/>
      <c r="E349" s="64"/>
      <c r="F349" s="97"/>
      <c r="G349" s="132"/>
      <c r="H349" s="139"/>
      <c r="I349" s="37"/>
      <c r="J349" s="37"/>
      <c r="K349" s="37"/>
      <c r="L349" s="131"/>
      <c r="M349" s="131"/>
      <c r="N349" s="133"/>
      <c r="O349" s="133"/>
      <c r="P349" s="133"/>
      <c r="Q349" s="133"/>
    </row>
    <row r="350" spans="1:17" ht="43.5" customHeight="1">
      <c r="A350" s="138"/>
      <c r="B350" s="135"/>
      <c r="C350" s="65"/>
      <c r="D350" s="64"/>
      <c r="E350" s="64"/>
      <c r="F350" s="97"/>
      <c r="G350" s="132"/>
      <c r="H350" s="139"/>
      <c r="I350" s="37"/>
      <c r="J350" s="37"/>
      <c r="K350" s="37"/>
      <c r="L350" s="131"/>
      <c r="M350" s="131"/>
      <c r="N350" s="133"/>
      <c r="O350" s="133"/>
      <c r="P350" s="133"/>
      <c r="Q350" s="133"/>
    </row>
    <row r="351" spans="1:17" ht="43.5" customHeight="1">
      <c r="A351" s="138"/>
      <c r="B351" s="135"/>
      <c r="C351" s="65"/>
      <c r="D351" s="64"/>
      <c r="E351" s="64"/>
      <c r="F351" s="97"/>
      <c r="G351" s="132"/>
      <c r="H351" s="139"/>
      <c r="I351" s="37"/>
      <c r="J351" s="37"/>
      <c r="K351" s="37"/>
      <c r="L351" s="131"/>
      <c r="M351" s="131"/>
      <c r="N351" s="133"/>
      <c r="O351" s="133"/>
      <c r="P351" s="133"/>
      <c r="Q351" s="133"/>
    </row>
    <row r="352" spans="1:17" ht="43.5" customHeight="1">
      <c r="A352" s="138"/>
      <c r="B352" s="135"/>
      <c r="C352" s="65"/>
      <c r="D352" s="64"/>
      <c r="E352" s="64"/>
      <c r="F352" s="97"/>
      <c r="G352" s="132"/>
      <c r="H352" s="139"/>
      <c r="I352" s="37"/>
      <c r="J352" s="37"/>
      <c r="K352" s="37"/>
      <c r="L352" s="131"/>
      <c r="M352" s="131"/>
      <c r="N352" s="133"/>
      <c r="O352" s="133"/>
      <c r="P352" s="133"/>
      <c r="Q352" s="133"/>
    </row>
    <row r="353" spans="1:17" ht="43.5" customHeight="1">
      <c r="A353" s="138"/>
      <c r="B353" s="135"/>
      <c r="C353" s="65"/>
      <c r="D353" s="64"/>
      <c r="E353" s="64"/>
      <c r="F353" s="97"/>
      <c r="G353" s="132"/>
      <c r="H353" s="139"/>
      <c r="I353" s="37"/>
      <c r="J353" s="37"/>
      <c r="K353" s="37"/>
      <c r="L353" s="131"/>
      <c r="M353" s="131"/>
      <c r="N353" s="133"/>
      <c r="O353" s="133"/>
      <c r="P353" s="133"/>
      <c r="Q353" s="133"/>
    </row>
    <row r="354" spans="1:17" ht="43.5" customHeight="1">
      <c r="A354" s="138"/>
      <c r="B354" s="135"/>
      <c r="C354" s="65"/>
      <c r="D354" s="64"/>
      <c r="E354" s="64"/>
      <c r="F354" s="97"/>
      <c r="G354" s="132"/>
      <c r="H354" s="139"/>
      <c r="I354" s="37"/>
      <c r="J354" s="37"/>
      <c r="K354" s="37"/>
      <c r="L354" s="131"/>
      <c r="M354" s="131"/>
      <c r="N354" s="133"/>
      <c r="O354" s="133"/>
      <c r="P354" s="133"/>
      <c r="Q354" s="133"/>
    </row>
    <row r="355" spans="1:17" ht="43.5" customHeight="1">
      <c r="A355" s="138"/>
      <c r="B355" s="135"/>
      <c r="C355" s="65"/>
      <c r="D355" s="64"/>
      <c r="E355" s="64"/>
      <c r="F355" s="97"/>
      <c r="G355" s="132"/>
      <c r="H355" s="139"/>
      <c r="I355" s="37"/>
      <c r="J355" s="37"/>
      <c r="K355" s="37"/>
      <c r="L355" s="131"/>
      <c r="M355" s="131"/>
      <c r="N355" s="133"/>
      <c r="O355" s="133"/>
      <c r="P355" s="133"/>
      <c r="Q355" s="133"/>
    </row>
    <row r="356" spans="1:17" ht="43.5" customHeight="1">
      <c r="A356" s="138"/>
      <c r="B356" s="135"/>
      <c r="C356" s="65"/>
      <c r="D356" s="64"/>
      <c r="E356" s="64"/>
      <c r="F356" s="97"/>
      <c r="G356" s="132"/>
      <c r="H356" s="139"/>
      <c r="I356" s="37"/>
      <c r="J356" s="37"/>
      <c r="K356" s="37"/>
      <c r="L356" s="131"/>
      <c r="M356" s="131"/>
      <c r="N356" s="133"/>
      <c r="O356" s="133"/>
      <c r="P356" s="133"/>
      <c r="Q356" s="133"/>
    </row>
    <row r="357" spans="1:17" ht="43.5" customHeight="1">
      <c r="A357" s="138"/>
      <c r="B357" s="135"/>
      <c r="C357" s="65"/>
      <c r="D357" s="64"/>
      <c r="E357" s="64"/>
      <c r="F357" s="97"/>
      <c r="G357" s="132"/>
      <c r="H357" s="139"/>
      <c r="I357" s="37"/>
      <c r="J357" s="37"/>
      <c r="K357" s="37"/>
      <c r="L357" s="131"/>
      <c r="M357" s="131"/>
      <c r="N357" s="133"/>
      <c r="O357" s="133"/>
      <c r="P357" s="133"/>
      <c r="Q357" s="133"/>
    </row>
    <row r="358" spans="1:17" ht="43.5" customHeight="1">
      <c r="A358" s="138"/>
      <c r="B358" s="135"/>
      <c r="C358" s="65"/>
      <c r="D358" s="64"/>
      <c r="E358" s="64"/>
      <c r="F358" s="97"/>
      <c r="G358" s="132"/>
      <c r="H358" s="139"/>
      <c r="I358" s="37"/>
      <c r="J358" s="37"/>
      <c r="K358" s="37"/>
      <c r="L358" s="131"/>
      <c r="M358" s="131"/>
      <c r="N358" s="133"/>
      <c r="O358" s="133"/>
      <c r="P358" s="133"/>
      <c r="Q358" s="133"/>
    </row>
    <row r="359" spans="1:17" ht="43.5" customHeight="1">
      <c r="A359" s="138"/>
      <c r="B359" s="135"/>
      <c r="C359" s="65"/>
      <c r="D359" s="64"/>
      <c r="E359" s="64"/>
      <c r="F359" s="97"/>
      <c r="G359" s="132"/>
      <c r="H359" s="139"/>
      <c r="I359" s="37"/>
      <c r="J359" s="37"/>
      <c r="K359" s="37"/>
      <c r="L359" s="131"/>
      <c r="M359" s="131"/>
      <c r="N359" s="133"/>
      <c r="O359" s="133"/>
      <c r="P359" s="133"/>
      <c r="Q359" s="133"/>
    </row>
    <row r="360" spans="1:17" ht="43.5" customHeight="1">
      <c r="A360" s="138"/>
      <c r="B360" s="135"/>
      <c r="C360" s="65"/>
      <c r="D360" s="64"/>
      <c r="E360" s="64"/>
      <c r="F360" s="97"/>
      <c r="G360" s="132"/>
      <c r="H360" s="139"/>
      <c r="I360" s="37"/>
      <c r="J360" s="37"/>
      <c r="K360" s="37"/>
      <c r="L360" s="131"/>
      <c r="M360" s="131"/>
      <c r="N360" s="133"/>
      <c r="O360" s="133"/>
      <c r="P360" s="133"/>
      <c r="Q360" s="133"/>
    </row>
    <row r="361" spans="1:17" ht="43.5" customHeight="1">
      <c r="A361" s="138"/>
      <c r="B361" s="135"/>
      <c r="C361" s="65"/>
      <c r="D361" s="64"/>
      <c r="E361" s="64"/>
      <c r="F361" s="97"/>
      <c r="G361" s="132"/>
      <c r="H361" s="139"/>
      <c r="I361" s="37"/>
      <c r="J361" s="37"/>
      <c r="K361" s="37"/>
      <c r="L361" s="131"/>
      <c r="M361" s="131"/>
      <c r="N361" s="133"/>
      <c r="O361" s="133"/>
      <c r="P361" s="133"/>
      <c r="Q361" s="133"/>
    </row>
    <row r="362" spans="1:17" ht="43.5" customHeight="1">
      <c r="A362" s="138"/>
      <c r="B362" s="135"/>
      <c r="C362" s="65"/>
      <c r="D362" s="64"/>
      <c r="E362" s="64"/>
      <c r="F362" s="97"/>
      <c r="G362" s="132"/>
      <c r="H362" s="139"/>
      <c r="I362" s="37"/>
      <c r="J362" s="37"/>
      <c r="K362" s="37"/>
      <c r="L362" s="131"/>
      <c r="M362" s="131"/>
      <c r="N362" s="133"/>
      <c r="O362" s="133"/>
      <c r="P362" s="133"/>
      <c r="Q362" s="133"/>
    </row>
    <row r="363" spans="1:17" ht="43.5" customHeight="1">
      <c r="A363" s="138"/>
      <c r="B363" s="135"/>
      <c r="C363" s="65"/>
      <c r="D363" s="64"/>
      <c r="E363" s="64"/>
      <c r="F363" s="97"/>
      <c r="G363" s="132"/>
      <c r="H363" s="139"/>
      <c r="I363" s="37"/>
      <c r="J363" s="37"/>
      <c r="K363" s="37"/>
      <c r="L363" s="131"/>
      <c r="M363" s="131"/>
      <c r="N363" s="133"/>
      <c r="O363" s="133"/>
      <c r="P363" s="133"/>
      <c r="Q363" s="133"/>
    </row>
    <row r="364" spans="1:17" ht="43.5" customHeight="1">
      <c r="A364" s="138"/>
      <c r="B364" s="135"/>
      <c r="C364" s="65"/>
      <c r="D364" s="64"/>
      <c r="E364" s="64"/>
      <c r="F364" s="97"/>
      <c r="G364" s="132"/>
      <c r="H364" s="139"/>
      <c r="I364" s="37"/>
      <c r="J364" s="37"/>
      <c r="K364" s="37"/>
      <c r="L364" s="131"/>
      <c r="M364" s="131"/>
      <c r="N364" s="133"/>
      <c r="O364" s="133"/>
      <c r="P364" s="133"/>
      <c r="Q364" s="133"/>
    </row>
    <row r="365" spans="1:17" ht="43.5" customHeight="1">
      <c r="A365" s="138"/>
      <c r="B365" s="135"/>
      <c r="C365" s="65"/>
      <c r="D365" s="64"/>
      <c r="E365" s="64"/>
      <c r="F365" s="97"/>
      <c r="G365" s="132"/>
      <c r="H365" s="139"/>
      <c r="I365" s="37"/>
      <c r="J365" s="37"/>
      <c r="K365" s="37"/>
      <c r="L365" s="131"/>
      <c r="M365" s="131"/>
      <c r="N365" s="133"/>
      <c r="O365" s="133"/>
      <c r="P365" s="133"/>
      <c r="Q365" s="133"/>
    </row>
    <row r="366" spans="1:17" ht="43.5" customHeight="1">
      <c r="A366" s="138"/>
      <c r="B366" s="135"/>
      <c r="C366" s="65"/>
      <c r="D366" s="64"/>
      <c r="E366" s="64"/>
      <c r="F366" s="97"/>
      <c r="G366" s="132"/>
      <c r="H366" s="139"/>
      <c r="I366" s="37"/>
      <c r="J366" s="37"/>
      <c r="K366" s="37"/>
      <c r="L366" s="131"/>
      <c r="M366" s="131"/>
      <c r="N366" s="133"/>
      <c r="O366" s="133"/>
      <c r="P366" s="133"/>
      <c r="Q366" s="133"/>
    </row>
    <row r="367" spans="1:17" ht="43.5" customHeight="1">
      <c r="A367" s="138"/>
      <c r="B367" s="135"/>
      <c r="C367" s="65"/>
      <c r="D367" s="64"/>
      <c r="E367" s="64"/>
      <c r="F367" s="97"/>
      <c r="G367" s="132"/>
      <c r="H367" s="139"/>
      <c r="I367" s="37"/>
      <c r="J367" s="37"/>
      <c r="K367" s="37"/>
      <c r="L367" s="131"/>
      <c r="M367" s="131"/>
      <c r="N367" s="133"/>
      <c r="O367" s="133"/>
      <c r="P367" s="133"/>
      <c r="Q367" s="133"/>
    </row>
    <row r="368" spans="1:17" ht="43.5" customHeight="1">
      <c r="A368" s="138"/>
      <c r="B368" s="135"/>
      <c r="C368" s="65"/>
      <c r="D368" s="64"/>
      <c r="E368" s="64"/>
      <c r="F368" s="97"/>
      <c r="G368" s="132"/>
      <c r="H368" s="139"/>
      <c r="I368" s="37"/>
      <c r="J368" s="37"/>
      <c r="K368" s="37"/>
      <c r="L368" s="131"/>
      <c r="M368" s="131"/>
      <c r="N368" s="133"/>
      <c r="O368" s="133"/>
      <c r="P368" s="133"/>
      <c r="Q368" s="133"/>
    </row>
    <row r="369" spans="1:17" ht="43.5" customHeight="1">
      <c r="A369" s="138"/>
      <c r="B369" s="135"/>
      <c r="C369" s="65"/>
      <c r="D369" s="64"/>
      <c r="E369" s="64"/>
      <c r="F369" s="97"/>
      <c r="G369" s="132"/>
      <c r="H369" s="139"/>
      <c r="I369" s="37"/>
      <c r="J369" s="37"/>
      <c r="K369" s="37"/>
      <c r="L369" s="131"/>
      <c r="M369" s="131"/>
      <c r="N369" s="133"/>
      <c r="O369" s="133"/>
      <c r="P369" s="133"/>
      <c r="Q369" s="133"/>
    </row>
    <row r="370" spans="1:17" ht="43.5" customHeight="1">
      <c r="A370" s="138"/>
      <c r="B370" s="135"/>
      <c r="C370" s="65"/>
      <c r="D370" s="64"/>
      <c r="E370" s="64"/>
      <c r="F370" s="97"/>
      <c r="G370" s="132"/>
      <c r="H370" s="139"/>
      <c r="I370" s="37"/>
      <c r="J370" s="37"/>
      <c r="K370" s="37"/>
      <c r="L370" s="131"/>
      <c r="M370" s="131"/>
      <c r="N370" s="133"/>
      <c r="O370" s="133"/>
      <c r="P370" s="133"/>
      <c r="Q370" s="133"/>
    </row>
    <row r="371" spans="1:17" ht="43.5" customHeight="1">
      <c r="A371" s="138"/>
      <c r="B371" s="135"/>
      <c r="C371" s="65"/>
      <c r="D371" s="64"/>
      <c r="E371" s="64"/>
      <c r="F371" s="97"/>
      <c r="G371" s="132"/>
      <c r="H371" s="139"/>
      <c r="I371" s="37"/>
      <c r="J371" s="37"/>
      <c r="K371" s="37"/>
      <c r="L371" s="131"/>
      <c r="M371" s="131"/>
      <c r="N371" s="133"/>
      <c r="O371" s="133"/>
      <c r="P371" s="133"/>
      <c r="Q371" s="133"/>
    </row>
    <row r="372" spans="1:17" ht="43.5" customHeight="1">
      <c r="A372" s="138"/>
      <c r="B372" s="135"/>
      <c r="C372" s="65"/>
      <c r="D372" s="64"/>
      <c r="E372" s="64"/>
      <c r="F372" s="97"/>
      <c r="G372" s="132"/>
      <c r="H372" s="139"/>
      <c r="I372" s="37"/>
      <c r="J372" s="37"/>
      <c r="K372" s="37"/>
      <c r="L372" s="131"/>
      <c r="M372" s="131"/>
      <c r="N372" s="133"/>
      <c r="O372" s="133"/>
      <c r="P372" s="133"/>
      <c r="Q372" s="133"/>
    </row>
    <row r="373" spans="1:17" ht="43.5" customHeight="1">
      <c r="A373" s="138"/>
      <c r="B373" s="135"/>
      <c r="C373" s="65"/>
      <c r="D373" s="64"/>
      <c r="E373" s="64"/>
      <c r="F373" s="97"/>
      <c r="G373" s="132"/>
      <c r="H373" s="139"/>
      <c r="I373" s="37"/>
      <c r="J373" s="37"/>
      <c r="K373" s="37"/>
      <c r="L373" s="131"/>
      <c r="M373" s="131"/>
      <c r="N373" s="133"/>
      <c r="O373" s="133"/>
      <c r="P373" s="133"/>
      <c r="Q373" s="133"/>
    </row>
    <row r="374" spans="1:17" ht="43.5" customHeight="1">
      <c r="A374" s="138"/>
      <c r="B374" s="135"/>
      <c r="C374" s="65"/>
      <c r="D374" s="64"/>
      <c r="E374" s="64"/>
      <c r="F374" s="97"/>
      <c r="G374" s="132"/>
      <c r="H374" s="139"/>
      <c r="I374" s="37"/>
      <c r="J374" s="37"/>
      <c r="K374" s="37"/>
      <c r="L374" s="131"/>
      <c r="M374" s="131"/>
      <c r="N374" s="133"/>
      <c r="O374" s="133"/>
      <c r="P374" s="133"/>
      <c r="Q374" s="133"/>
    </row>
    <row r="375" spans="1:17" ht="43.5" customHeight="1">
      <c r="A375" s="138"/>
      <c r="B375" s="135"/>
      <c r="C375" s="65"/>
      <c r="D375" s="64"/>
      <c r="E375" s="64"/>
      <c r="F375" s="97"/>
      <c r="G375" s="132"/>
      <c r="H375" s="139"/>
      <c r="I375" s="37"/>
      <c r="J375" s="37"/>
      <c r="K375" s="37"/>
      <c r="L375" s="131"/>
      <c r="M375" s="131"/>
      <c r="N375" s="133"/>
      <c r="O375" s="133"/>
      <c r="P375" s="133"/>
      <c r="Q375" s="133"/>
    </row>
    <row r="376" spans="1:17" ht="43.5" customHeight="1">
      <c r="A376" s="138"/>
      <c r="B376" s="135"/>
      <c r="C376" s="65"/>
      <c r="D376" s="64"/>
      <c r="E376" s="64"/>
      <c r="F376" s="97"/>
      <c r="G376" s="132"/>
      <c r="H376" s="139"/>
      <c r="I376" s="37"/>
      <c r="J376" s="37"/>
      <c r="K376" s="37"/>
      <c r="L376" s="131"/>
      <c r="M376" s="131"/>
      <c r="N376" s="133"/>
      <c r="O376" s="133"/>
      <c r="P376" s="133"/>
      <c r="Q376" s="133"/>
    </row>
    <row r="377" spans="1:17" ht="43.5" customHeight="1">
      <c r="A377" s="138"/>
      <c r="B377" s="135"/>
      <c r="C377" s="65"/>
      <c r="D377" s="64"/>
      <c r="E377" s="64"/>
      <c r="F377" s="97"/>
      <c r="G377" s="132"/>
      <c r="H377" s="139"/>
      <c r="I377" s="37"/>
      <c r="J377" s="37"/>
      <c r="K377" s="37"/>
      <c r="L377" s="131"/>
      <c r="M377" s="131"/>
      <c r="N377" s="133"/>
      <c r="O377" s="133"/>
      <c r="P377" s="133"/>
      <c r="Q377" s="133"/>
    </row>
    <row r="378" spans="1:17" ht="43.5" customHeight="1">
      <c r="A378" s="138"/>
      <c r="B378" s="135"/>
      <c r="C378" s="65"/>
      <c r="D378" s="64"/>
      <c r="E378" s="64"/>
      <c r="F378" s="97"/>
      <c r="G378" s="132"/>
      <c r="H378" s="139"/>
      <c r="I378" s="37"/>
      <c r="J378" s="37"/>
      <c r="K378" s="37"/>
      <c r="L378" s="131"/>
      <c r="M378" s="131"/>
      <c r="N378" s="133"/>
      <c r="O378" s="133"/>
      <c r="P378" s="133"/>
      <c r="Q378" s="133"/>
    </row>
    <row r="379" spans="1:17" ht="43.5" customHeight="1">
      <c r="A379" s="138"/>
      <c r="B379" s="135"/>
      <c r="C379" s="65"/>
      <c r="D379" s="64"/>
      <c r="E379" s="64"/>
      <c r="F379" s="97"/>
      <c r="G379" s="132"/>
      <c r="H379" s="139"/>
      <c r="I379" s="37"/>
      <c r="J379" s="37"/>
      <c r="K379" s="37"/>
      <c r="L379" s="131"/>
      <c r="M379" s="131"/>
      <c r="N379" s="133"/>
      <c r="O379" s="133"/>
      <c r="P379" s="133"/>
      <c r="Q379" s="133"/>
    </row>
    <row r="380" spans="1:17" ht="43.5" customHeight="1">
      <c r="A380" s="138"/>
      <c r="B380" s="135"/>
      <c r="C380" s="65"/>
      <c r="D380" s="64"/>
      <c r="E380" s="64"/>
      <c r="F380" s="97"/>
      <c r="G380" s="132"/>
      <c r="H380" s="139"/>
      <c r="I380" s="37"/>
      <c r="J380" s="37"/>
      <c r="K380" s="37"/>
      <c r="L380" s="131"/>
      <c r="M380" s="131"/>
      <c r="N380" s="133"/>
      <c r="O380" s="133"/>
      <c r="P380" s="133"/>
      <c r="Q380" s="133"/>
    </row>
    <row r="381" spans="1:17" ht="43.5" customHeight="1">
      <c r="A381" s="138"/>
      <c r="B381" s="135"/>
      <c r="C381" s="65"/>
      <c r="D381" s="64"/>
      <c r="E381" s="64"/>
      <c r="F381" s="97"/>
      <c r="G381" s="132"/>
      <c r="H381" s="139"/>
      <c r="I381" s="37"/>
      <c r="J381" s="37"/>
      <c r="K381" s="37"/>
      <c r="L381" s="131"/>
      <c r="M381" s="131"/>
      <c r="N381" s="133"/>
      <c r="O381" s="133"/>
      <c r="P381" s="133"/>
      <c r="Q381" s="133"/>
    </row>
    <row r="382" spans="1:17" ht="43.5" customHeight="1">
      <c r="A382" s="138"/>
      <c r="B382" s="135"/>
      <c r="C382" s="65"/>
      <c r="D382" s="64"/>
      <c r="E382" s="64"/>
      <c r="F382" s="97"/>
      <c r="G382" s="132"/>
      <c r="H382" s="139"/>
      <c r="I382" s="37"/>
      <c r="J382" s="37"/>
      <c r="K382" s="37"/>
      <c r="L382" s="131"/>
      <c r="M382" s="131"/>
      <c r="N382" s="133"/>
      <c r="O382" s="133"/>
      <c r="P382" s="133"/>
      <c r="Q382" s="133"/>
    </row>
    <row r="383" spans="1:17" ht="43.5" customHeight="1">
      <c r="A383" s="138"/>
      <c r="B383" s="135"/>
      <c r="C383" s="65"/>
      <c r="D383" s="64"/>
      <c r="E383" s="64"/>
      <c r="F383" s="97"/>
      <c r="G383" s="132"/>
      <c r="H383" s="139"/>
      <c r="I383" s="37"/>
      <c r="J383" s="37"/>
      <c r="K383" s="37"/>
      <c r="L383" s="131"/>
      <c r="M383" s="131"/>
      <c r="N383" s="133"/>
      <c r="O383" s="133"/>
      <c r="P383" s="133"/>
      <c r="Q383" s="133"/>
    </row>
    <row r="384" spans="1:17" ht="43.5" customHeight="1">
      <c r="A384" s="138"/>
      <c r="B384" s="135"/>
      <c r="C384" s="65"/>
      <c r="D384" s="64"/>
      <c r="E384" s="64"/>
      <c r="F384" s="97"/>
      <c r="G384" s="132"/>
      <c r="H384" s="139"/>
      <c r="I384" s="37"/>
      <c r="J384" s="37"/>
      <c r="K384" s="37"/>
      <c r="L384" s="131"/>
      <c r="M384" s="131"/>
      <c r="N384" s="133"/>
      <c r="O384" s="133"/>
      <c r="P384" s="133"/>
      <c r="Q384" s="133"/>
    </row>
    <row r="385" spans="1:17" ht="43.5" customHeight="1">
      <c r="A385" s="138"/>
      <c r="B385" s="135"/>
      <c r="C385" s="65"/>
      <c r="D385" s="64"/>
      <c r="E385" s="64"/>
      <c r="F385" s="97"/>
      <c r="G385" s="132"/>
      <c r="H385" s="139"/>
      <c r="I385" s="37"/>
      <c r="J385" s="37"/>
      <c r="K385" s="37"/>
      <c r="L385" s="131"/>
      <c r="M385" s="131"/>
      <c r="N385" s="133"/>
      <c r="O385" s="133"/>
      <c r="P385" s="133"/>
      <c r="Q385" s="133"/>
    </row>
    <row r="386" spans="1:17" ht="43.5" customHeight="1">
      <c r="A386" s="138"/>
      <c r="B386" s="135"/>
      <c r="C386" s="65"/>
      <c r="D386" s="64"/>
      <c r="E386" s="64"/>
      <c r="F386" s="97"/>
      <c r="G386" s="132"/>
      <c r="H386" s="139"/>
      <c r="I386" s="37"/>
      <c r="J386" s="37"/>
      <c r="K386" s="37"/>
      <c r="L386" s="131"/>
      <c r="M386" s="131"/>
      <c r="N386" s="133"/>
      <c r="O386" s="133"/>
      <c r="P386" s="133"/>
      <c r="Q386" s="133"/>
    </row>
    <row r="387" spans="1:17" ht="43.5" customHeight="1">
      <c r="A387" s="138"/>
      <c r="B387" s="135"/>
      <c r="C387" s="65"/>
      <c r="D387" s="64"/>
      <c r="E387" s="64"/>
      <c r="F387" s="97"/>
      <c r="G387" s="132"/>
      <c r="H387" s="139"/>
      <c r="I387" s="37"/>
      <c r="J387" s="37"/>
      <c r="K387" s="37"/>
      <c r="L387" s="131"/>
      <c r="M387" s="131"/>
      <c r="N387" s="133"/>
      <c r="O387" s="133"/>
      <c r="P387" s="133"/>
      <c r="Q387" s="133"/>
    </row>
    <row r="388" spans="1:17" ht="43.5" customHeight="1">
      <c r="A388" s="138"/>
      <c r="B388" s="135"/>
      <c r="C388" s="65"/>
      <c r="D388" s="64"/>
      <c r="E388" s="64"/>
      <c r="F388" s="97"/>
      <c r="G388" s="132"/>
      <c r="H388" s="139"/>
      <c r="I388" s="37"/>
      <c r="J388" s="37"/>
      <c r="K388" s="37"/>
      <c r="L388" s="131"/>
      <c r="M388" s="131"/>
      <c r="N388" s="133"/>
      <c r="O388" s="133"/>
      <c r="P388" s="133"/>
      <c r="Q388" s="133"/>
    </row>
    <row r="389" spans="1:17" ht="43.5" customHeight="1">
      <c r="A389" s="138"/>
      <c r="B389" s="135"/>
      <c r="C389" s="65"/>
      <c r="D389" s="64"/>
      <c r="E389" s="64"/>
      <c r="F389" s="97"/>
      <c r="G389" s="132"/>
      <c r="H389" s="139"/>
      <c r="I389" s="37"/>
      <c r="J389" s="37"/>
      <c r="K389" s="37"/>
      <c r="L389" s="131"/>
      <c r="M389" s="131"/>
      <c r="N389" s="133"/>
      <c r="O389" s="133"/>
      <c r="P389" s="133"/>
      <c r="Q389" s="133"/>
    </row>
    <row r="390" spans="1:17" ht="43.5" customHeight="1">
      <c r="A390" s="138"/>
      <c r="B390" s="135"/>
      <c r="C390" s="65"/>
      <c r="D390" s="64"/>
      <c r="E390" s="64"/>
      <c r="F390" s="97"/>
      <c r="G390" s="132"/>
      <c r="H390" s="139"/>
      <c r="I390" s="37"/>
      <c r="J390" s="37"/>
      <c r="K390" s="37"/>
      <c r="L390" s="131"/>
      <c r="M390" s="131"/>
      <c r="N390" s="133"/>
      <c r="O390" s="133"/>
      <c r="P390" s="133"/>
      <c r="Q390" s="133"/>
    </row>
    <row r="391" spans="1:17" ht="43.5" customHeight="1">
      <c r="A391" s="138"/>
      <c r="B391" s="135"/>
      <c r="C391" s="65"/>
      <c r="D391" s="64"/>
      <c r="E391" s="64"/>
      <c r="F391" s="97"/>
      <c r="G391" s="132"/>
      <c r="H391" s="139"/>
      <c r="I391" s="37"/>
      <c r="J391" s="37"/>
      <c r="K391" s="37"/>
      <c r="L391" s="131"/>
      <c r="M391" s="131"/>
      <c r="N391" s="133"/>
      <c r="O391" s="133"/>
      <c r="P391" s="133"/>
      <c r="Q391" s="133"/>
    </row>
    <row r="392" spans="1:17" ht="43.5" customHeight="1">
      <c r="A392" s="138"/>
      <c r="B392" s="135"/>
      <c r="C392" s="65"/>
      <c r="D392" s="64"/>
      <c r="E392" s="64"/>
      <c r="F392" s="97"/>
      <c r="G392" s="132"/>
      <c r="H392" s="139"/>
      <c r="I392" s="37"/>
      <c r="J392" s="37"/>
      <c r="K392" s="37"/>
      <c r="L392" s="131"/>
      <c r="M392" s="131"/>
      <c r="N392" s="133"/>
      <c r="O392" s="133"/>
      <c r="P392" s="133"/>
      <c r="Q392" s="133"/>
    </row>
    <row r="393" spans="1:17" ht="43.5" customHeight="1">
      <c r="A393" s="138"/>
      <c r="B393" s="135"/>
      <c r="C393" s="65"/>
      <c r="D393" s="64"/>
      <c r="E393" s="64"/>
      <c r="F393" s="97"/>
      <c r="G393" s="132"/>
      <c r="H393" s="139"/>
      <c r="I393" s="37"/>
      <c r="J393" s="37"/>
      <c r="K393" s="37"/>
      <c r="L393" s="131"/>
      <c r="M393" s="131"/>
      <c r="N393" s="133"/>
      <c r="O393" s="133"/>
      <c r="P393" s="133"/>
      <c r="Q393" s="133"/>
    </row>
    <row r="394" spans="1:17" ht="43.5" customHeight="1">
      <c r="A394" s="138"/>
      <c r="B394" s="135"/>
      <c r="C394" s="65"/>
      <c r="D394" s="64"/>
      <c r="E394" s="64"/>
      <c r="F394" s="97"/>
      <c r="G394" s="132"/>
      <c r="H394" s="139"/>
      <c r="I394" s="37"/>
      <c r="J394" s="37"/>
      <c r="K394" s="37"/>
      <c r="L394" s="131"/>
      <c r="M394" s="131"/>
      <c r="N394" s="133"/>
      <c r="O394" s="133"/>
      <c r="P394" s="133"/>
      <c r="Q394" s="133"/>
    </row>
    <row r="395" spans="1:17" ht="43.5" customHeight="1">
      <c r="A395" s="138"/>
      <c r="B395" s="135"/>
      <c r="C395" s="65"/>
      <c r="D395" s="64"/>
      <c r="E395" s="64"/>
      <c r="F395" s="97"/>
      <c r="G395" s="132"/>
      <c r="H395" s="139"/>
      <c r="I395" s="37"/>
      <c r="J395" s="37"/>
      <c r="K395" s="37"/>
      <c r="L395" s="131"/>
      <c r="M395" s="131"/>
      <c r="N395" s="133"/>
      <c r="O395" s="133"/>
      <c r="P395" s="133"/>
      <c r="Q395" s="133"/>
    </row>
    <row r="396" spans="1:17" ht="43.5" customHeight="1">
      <c r="A396" s="138"/>
      <c r="B396" s="135"/>
      <c r="C396" s="65"/>
      <c r="D396" s="64"/>
      <c r="E396" s="64"/>
      <c r="F396" s="97"/>
      <c r="G396" s="132"/>
      <c r="H396" s="139"/>
      <c r="I396" s="37"/>
      <c r="J396" s="37"/>
      <c r="K396" s="37"/>
      <c r="L396" s="131"/>
      <c r="M396" s="131"/>
      <c r="N396" s="133"/>
      <c r="O396" s="133"/>
      <c r="P396" s="133"/>
      <c r="Q396" s="133"/>
    </row>
    <row r="397" spans="1:17" ht="43.5" customHeight="1">
      <c r="A397" s="138"/>
      <c r="B397" s="135"/>
      <c r="C397" s="65"/>
      <c r="D397" s="64"/>
      <c r="E397" s="64"/>
      <c r="F397" s="97"/>
      <c r="G397" s="132"/>
      <c r="H397" s="139"/>
      <c r="I397" s="37"/>
      <c r="J397" s="37"/>
      <c r="K397" s="37"/>
      <c r="L397" s="131"/>
      <c r="M397" s="131"/>
      <c r="N397" s="133"/>
      <c r="O397" s="133"/>
      <c r="P397" s="133"/>
      <c r="Q397" s="133"/>
    </row>
    <row r="398" spans="1:17" ht="43.5" customHeight="1">
      <c r="A398" s="138"/>
      <c r="B398" s="135"/>
      <c r="C398" s="65"/>
      <c r="D398" s="64"/>
      <c r="E398" s="64"/>
      <c r="F398" s="97"/>
      <c r="G398" s="132"/>
      <c r="H398" s="139"/>
      <c r="I398" s="37"/>
      <c r="J398" s="37"/>
      <c r="K398" s="37"/>
      <c r="L398" s="131"/>
      <c r="M398" s="131"/>
      <c r="N398" s="133"/>
      <c r="O398" s="133"/>
      <c r="P398" s="133"/>
      <c r="Q398" s="133"/>
    </row>
    <row r="399" spans="1:17" ht="43.5" customHeight="1">
      <c r="A399" s="138"/>
      <c r="B399" s="135"/>
      <c r="C399" s="65"/>
      <c r="D399" s="64"/>
      <c r="E399" s="64"/>
      <c r="F399" s="97"/>
      <c r="G399" s="132"/>
      <c r="H399" s="139"/>
      <c r="I399" s="37"/>
      <c r="J399" s="37"/>
      <c r="K399" s="37"/>
      <c r="L399" s="131"/>
      <c r="M399" s="131"/>
      <c r="N399" s="133"/>
      <c r="O399" s="133"/>
      <c r="P399" s="133"/>
      <c r="Q399" s="133"/>
    </row>
    <row r="400" spans="1:17" ht="43.5" customHeight="1">
      <c r="A400" s="138"/>
      <c r="B400" s="135"/>
      <c r="C400" s="65"/>
      <c r="D400" s="64"/>
      <c r="E400" s="64"/>
      <c r="F400" s="97"/>
      <c r="G400" s="132"/>
      <c r="H400" s="139"/>
      <c r="I400" s="37"/>
      <c r="J400" s="37"/>
      <c r="K400" s="37"/>
      <c r="L400" s="131"/>
      <c r="M400" s="131"/>
      <c r="N400" s="133"/>
      <c r="O400" s="133"/>
      <c r="P400" s="133"/>
      <c r="Q400" s="133"/>
    </row>
    <row r="401" spans="1:17" ht="43.5" customHeight="1">
      <c r="A401" s="138"/>
      <c r="B401" s="135"/>
      <c r="C401" s="65"/>
      <c r="D401" s="64"/>
      <c r="E401" s="64"/>
      <c r="F401" s="97"/>
      <c r="G401" s="132"/>
      <c r="H401" s="139"/>
      <c r="I401" s="37"/>
      <c r="J401" s="37"/>
      <c r="K401" s="37"/>
      <c r="L401" s="131"/>
      <c r="M401" s="131"/>
      <c r="N401" s="133"/>
      <c r="O401" s="133"/>
      <c r="P401" s="133"/>
      <c r="Q401" s="133"/>
    </row>
    <row r="402" spans="1:17" ht="43.5" customHeight="1">
      <c r="A402" s="138"/>
      <c r="B402" s="135"/>
      <c r="C402" s="65"/>
      <c r="D402" s="64"/>
      <c r="E402" s="64"/>
      <c r="F402" s="97"/>
      <c r="G402" s="132"/>
      <c r="H402" s="139"/>
      <c r="I402" s="37"/>
      <c r="J402" s="37"/>
      <c r="K402" s="37"/>
      <c r="L402" s="131"/>
      <c r="M402" s="131"/>
      <c r="N402" s="133"/>
      <c r="O402" s="133"/>
      <c r="P402" s="133"/>
      <c r="Q402" s="133"/>
    </row>
    <row r="403" spans="1:17" ht="43.5" customHeight="1">
      <c r="A403" s="138"/>
      <c r="B403" s="135"/>
      <c r="C403" s="65"/>
      <c r="D403" s="64"/>
      <c r="E403" s="64"/>
      <c r="F403" s="97"/>
      <c r="G403" s="132"/>
      <c r="H403" s="139"/>
      <c r="I403" s="37"/>
      <c r="J403" s="37"/>
      <c r="K403" s="37"/>
      <c r="L403" s="131"/>
      <c r="M403" s="131"/>
      <c r="N403" s="133"/>
      <c r="O403" s="133"/>
      <c r="P403" s="133"/>
      <c r="Q403" s="133"/>
    </row>
    <row r="404" spans="1:17" ht="43.5" customHeight="1">
      <c r="A404" s="138"/>
      <c r="B404" s="135"/>
      <c r="C404" s="65"/>
      <c r="D404" s="64"/>
      <c r="E404" s="64"/>
      <c r="F404" s="97"/>
      <c r="G404" s="132"/>
      <c r="H404" s="139"/>
      <c r="I404" s="37"/>
      <c r="J404" s="37"/>
      <c r="K404" s="37"/>
      <c r="L404" s="131"/>
      <c r="M404" s="131"/>
      <c r="N404" s="133"/>
      <c r="O404" s="133"/>
      <c r="P404" s="133"/>
      <c r="Q404" s="133"/>
    </row>
    <row r="405" spans="1:17" ht="43.5" customHeight="1">
      <c r="A405" s="138"/>
      <c r="B405" s="135"/>
      <c r="C405" s="65"/>
      <c r="D405" s="64"/>
      <c r="E405" s="64"/>
      <c r="F405" s="97"/>
      <c r="G405" s="132"/>
      <c r="H405" s="139"/>
      <c r="I405" s="37"/>
      <c r="J405" s="37"/>
      <c r="K405" s="37"/>
      <c r="L405" s="131"/>
      <c r="M405" s="131"/>
      <c r="N405" s="133"/>
      <c r="O405" s="133"/>
      <c r="P405" s="133"/>
      <c r="Q405" s="133"/>
    </row>
    <row r="406" spans="1:17" ht="43.5" customHeight="1">
      <c r="A406" s="138"/>
      <c r="B406" s="135"/>
      <c r="C406" s="65"/>
      <c r="D406" s="64"/>
      <c r="E406" s="64"/>
      <c r="F406" s="97"/>
      <c r="G406" s="132"/>
      <c r="H406" s="139"/>
      <c r="I406" s="37"/>
      <c r="J406" s="37"/>
      <c r="K406" s="37"/>
      <c r="L406" s="131"/>
      <c r="M406" s="131"/>
      <c r="N406" s="133"/>
      <c r="O406" s="133"/>
      <c r="P406" s="133"/>
      <c r="Q406" s="133"/>
    </row>
    <row r="407" spans="1:17" ht="43.5" customHeight="1">
      <c r="A407" s="138"/>
      <c r="B407" s="135"/>
      <c r="C407" s="65"/>
      <c r="D407" s="64"/>
      <c r="E407" s="64"/>
      <c r="F407" s="97"/>
      <c r="G407" s="132"/>
      <c r="H407" s="139"/>
      <c r="I407" s="37"/>
      <c r="J407" s="37"/>
      <c r="K407" s="37"/>
      <c r="L407" s="131"/>
      <c r="M407" s="131"/>
      <c r="N407" s="133"/>
      <c r="O407" s="133"/>
      <c r="P407" s="133"/>
      <c r="Q407" s="133"/>
    </row>
    <row r="408" spans="1:17" ht="43.5" customHeight="1">
      <c r="A408" s="138"/>
      <c r="B408" s="135"/>
      <c r="C408" s="65"/>
      <c r="D408" s="64"/>
      <c r="E408" s="64"/>
      <c r="F408" s="97"/>
      <c r="G408" s="132"/>
      <c r="H408" s="139"/>
      <c r="I408" s="37"/>
      <c r="J408" s="37"/>
      <c r="K408" s="37"/>
      <c r="L408" s="131"/>
      <c r="M408" s="131"/>
      <c r="N408" s="133"/>
      <c r="O408" s="133"/>
      <c r="P408" s="133"/>
      <c r="Q408" s="133"/>
    </row>
    <row r="409" spans="1:17" ht="43.5" customHeight="1">
      <c r="A409" s="138"/>
      <c r="B409" s="135"/>
      <c r="C409" s="65"/>
      <c r="D409" s="64"/>
      <c r="E409" s="64"/>
      <c r="F409" s="97"/>
      <c r="G409" s="132"/>
      <c r="H409" s="139"/>
      <c r="I409" s="37"/>
      <c r="J409" s="37"/>
      <c r="K409" s="37"/>
      <c r="L409" s="131"/>
      <c r="M409" s="131"/>
      <c r="N409" s="133"/>
      <c r="O409" s="133"/>
      <c r="P409" s="133"/>
      <c r="Q409" s="133"/>
    </row>
    <row r="410" spans="1:17" ht="43.5" customHeight="1">
      <c r="A410" s="138"/>
      <c r="B410" s="135"/>
      <c r="C410" s="65"/>
      <c r="D410" s="64"/>
      <c r="E410" s="64"/>
      <c r="F410" s="97"/>
      <c r="G410" s="132"/>
      <c r="H410" s="139"/>
      <c r="I410" s="37"/>
      <c r="J410" s="37"/>
      <c r="K410" s="37"/>
      <c r="L410" s="131"/>
      <c r="M410" s="131"/>
      <c r="N410" s="133"/>
      <c r="O410" s="133"/>
      <c r="P410" s="133"/>
      <c r="Q410" s="133"/>
    </row>
    <row r="411" spans="1:17" ht="43.5" customHeight="1">
      <c r="A411" s="138"/>
      <c r="B411" s="135"/>
      <c r="C411" s="65"/>
      <c r="D411" s="64"/>
      <c r="E411" s="64"/>
      <c r="F411" s="97"/>
      <c r="G411" s="132"/>
      <c r="H411" s="139"/>
      <c r="I411" s="37"/>
      <c r="J411" s="37"/>
      <c r="K411" s="37"/>
      <c r="L411" s="131"/>
      <c r="M411" s="131"/>
      <c r="N411" s="133"/>
      <c r="O411" s="133"/>
      <c r="P411" s="133"/>
      <c r="Q411" s="133"/>
    </row>
    <row r="412" spans="1:17" ht="43.5" customHeight="1">
      <c r="A412" s="138"/>
      <c r="B412" s="135"/>
      <c r="C412" s="65"/>
      <c r="D412" s="64"/>
      <c r="E412" s="64"/>
      <c r="F412" s="97"/>
      <c r="G412" s="132"/>
      <c r="H412" s="139"/>
      <c r="I412" s="37"/>
      <c r="J412" s="37"/>
      <c r="K412" s="37"/>
      <c r="L412" s="131"/>
      <c r="M412" s="131"/>
      <c r="N412" s="133"/>
      <c r="O412" s="133"/>
      <c r="P412" s="133"/>
      <c r="Q412" s="133"/>
    </row>
    <row r="413" spans="1:17" ht="43.5" customHeight="1">
      <c r="A413" s="138"/>
      <c r="B413" s="135"/>
      <c r="C413" s="65"/>
      <c r="D413" s="64"/>
      <c r="E413" s="64"/>
      <c r="F413" s="97"/>
      <c r="G413" s="132"/>
      <c r="H413" s="139"/>
      <c r="I413" s="37"/>
      <c r="J413" s="37"/>
      <c r="K413" s="37"/>
      <c r="L413" s="131"/>
      <c r="M413" s="131"/>
      <c r="N413" s="133"/>
      <c r="O413" s="133"/>
      <c r="P413" s="133"/>
      <c r="Q413" s="133"/>
    </row>
    <row r="414" spans="1:17" ht="43.5" customHeight="1">
      <c r="A414" s="138"/>
      <c r="B414" s="135"/>
      <c r="C414" s="65"/>
      <c r="D414" s="64"/>
      <c r="E414" s="64"/>
      <c r="F414" s="97"/>
      <c r="G414" s="132"/>
      <c r="H414" s="139"/>
      <c r="I414" s="37"/>
      <c r="J414" s="37"/>
      <c r="K414" s="37"/>
      <c r="L414" s="131"/>
      <c r="M414" s="131"/>
      <c r="N414" s="133"/>
      <c r="O414" s="133"/>
      <c r="P414" s="133"/>
      <c r="Q414" s="133"/>
    </row>
    <row r="415" spans="1:17" ht="43.5" customHeight="1">
      <c r="A415" s="138"/>
      <c r="B415" s="135"/>
      <c r="C415" s="65"/>
      <c r="D415" s="64"/>
      <c r="E415" s="64"/>
      <c r="F415" s="97"/>
      <c r="G415" s="132"/>
      <c r="H415" s="139"/>
      <c r="I415" s="37"/>
      <c r="J415" s="37"/>
      <c r="K415" s="37"/>
      <c r="L415" s="131"/>
      <c r="M415" s="131"/>
      <c r="N415" s="133"/>
      <c r="O415" s="133"/>
      <c r="P415" s="133"/>
      <c r="Q415" s="133"/>
    </row>
    <row r="416" spans="1:17" ht="43.5" customHeight="1">
      <c r="A416" s="138"/>
      <c r="B416" s="135"/>
      <c r="C416" s="65"/>
      <c r="D416" s="64"/>
      <c r="E416" s="64"/>
      <c r="F416" s="97"/>
      <c r="G416" s="132"/>
      <c r="H416" s="139"/>
      <c r="I416" s="37"/>
      <c r="J416" s="37"/>
      <c r="K416" s="37"/>
      <c r="L416" s="131"/>
      <c r="M416" s="131"/>
      <c r="N416" s="133"/>
      <c r="O416" s="133"/>
      <c r="P416" s="133"/>
      <c r="Q416" s="133"/>
    </row>
    <row r="417" spans="1:17" ht="43.5" customHeight="1">
      <c r="A417" s="138"/>
      <c r="B417" s="135"/>
      <c r="C417" s="65"/>
      <c r="D417" s="64"/>
      <c r="E417" s="64"/>
      <c r="F417" s="97"/>
      <c r="G417" s="132"/>
      <c r="H417" s="139"/>
      <c r="I417" s="37"/>
      <c r="J417" s="37"/>
      <c r="K417" s="37"/>
      <c r="L417" s="131"/>
      <c r="M417" s="131"/>
      <c r="N417" s="133"/>
      <c r="O417" s="133"/>
      <c r="P417" s="133"/>
      <c r="Q417" s="133"/>
    </row>
    <row r="418" spans="1:17" ht="43.5" customHeight="1">
      <c r="A418" s="138"/>
      <c r="B418" s="135"/>
      <c r="C418" s="65"/>
      <c r="D418" s="64"/>
      <c r="E418" s="64"/>
      <c r="F418" s="97"/>
      <c r="G418" s="132"/>
      <c r="H418" s="139"/>
      <c r="I418" s="37"/>
      <c r="J418" s="37"/>
      <c r="K418" s="37"/>
      <c r="L418" s="131"/>
      <c r="M418" s="131"/>
      <c r="N418" s="133"/>
      <c r="O418" s="133"/>
      <c r="P418" s="133"/>
      <c r="Q418" s="133"/>
    </row>
    <row r="419" spans="1:17" ht="43.5" customHeight="1">
      <c r="A419" s="138"/>
      <c r="B419" s="135"/>
      <c r="C419" s="65"/>
      <c r="D419" s="64"/>
      <c r="E419" s="64"/>
      <c r="F419" s="97"/>
      <c r="G419" s="132"/>
      <c r="H419" s="139"/>
      <c r="I419" s="37"/>
      <c r="J419" s="37"/>
      <c r="K419" s="37"/>
      <c r="L419" s="131"/>
      <c r="M419" s="131"/>
      <c r="N419" s="133"/>
      <c r="O419" s="133"/>
      <c r="P419" s="133"/>
      <c r="Q419" s="133"/>
    </row>
    <row r="420" spans="1:17" ht="43.5" customHeight="1">
      <c r="A420" s="138"/>
      <c r="B420" s="135"/>
      <c r="C420" s="65"/>
      <c r="D420" s="64"/>
      <c r="E420" s="64"/>
      <c r="F420" s="97"/>
      <c r="G420" s="132"/>
      <c r="H420" s="139"/>
      <c r="I420" s="37"/>
      <c r="J420" s="37"/>
      <c r="K420" s="37"/>
      <c r="L420" s="131"/>
      <c r="M420" s="131"/>
      <c r="N420" s="133"/>
      <c r="O420" s="133"/>
      <c r="P420" s="133"/>
      <c r="Q420" s="133"/>
    </row>
    <row r="421" spans="1:17" ht="43.5" customHeight="1">
      <c r="A421" s="138"/>
      <c r="B421" s="135"/>
      <c r="C421" s="65"/>
      <c r="D421" s="64"/>
      <c r="E421" s="64"/>
      <c r="F421" s="97"/>
      <c r="G421" s="132"/>
      <c r="H421" s="139"/>
      <c r="I421" s="37"/>
      <c r="J421" s="37"/>
      <c r="K421" s="37"/>
      <c r="L421" s="131"/>
      <c r="M421" s="131"/>
      <c r="N421" s="133"/>
      <c r="O421" s="133"/>
      <c r="P421" s="133"/>
      <c r="Q421" s="133"/>
    </row>
    <row r="422" spans="1:17" ht="43.5" customHeight="1">
      <c r="A422" s="138"/>
      <c r="B422" s="135"/>
      <c r="C422" s="65"/>
      <c r="D422" s="64"/>
      <c r="E422" s="64"/>
      <c r="F422" s="97"/>
      <c r="G422" s="132"/>
      <c r="H422" s="139"/>
      <c r="I422" s="37"/>
      <c r="J422" s="37"/>
      <c r="K422" s="37"/>
      <c r="L422" s="131"/>
      <c r="M422" s="131"/>
      <c r="N422" s="133"/>
      <c r="O422" s="133"/>
      <c r="P422" s="133"/>
      <c r="Q422" s="133"/>
    </row>
    <row r="423" spans="1:17" ht="43.5" customHeight="1">
      <c r="A423" s="138"/>
      <c r="B423" s="135"/>
      <c r="C423" s="65"/>
      <c r="D423" s="64"/>
      <c r="E423" s="64"/>
      <c r="F423" s="97"/>
      <c r="G423" s="132"/>
      <c r="H423" s="139"/>
      <c r="I423" s="37"/>
      <c r="J423" s="37"/>
      <c r="K423" s="37"/>
      <c r="L423" s="131"/>
      <c r="M423" s="131"/>
      <c r="N423" s="133"/>
      <c r="O423" s="133"/>
      <c r="P423" s="133"/>
      <c r="Q423" s="133"/>
    </row>
    <row r="424" spans="1:17" ht="43.5" customHeight="1">
      <c r="A424" s="138"/>
      <c r="B424" s="135"/>
      <c r="C424" s="65"/>
      <c r="D424" s="64"/>
      <c r="E424" s="64"/>
      <c r="F424" s="97"/>
      <c r="G424" s="132"/>
      <c r="H424" s="139"/>
      <c r="I424" s="37"/>
      <c r="J424" s="37"/>
      <c r="K424" s="37"/>
      <c r="L424" s="131"/>
      <c r="M424" s="131"/>
      <c r="N424" s="133"/>
      <c r="O424" s="133"/>
      <c r="P424" s="133"/>
      <c r="Q424" s="133"/>
    </row>
    <row r="425" spans="1:17" ht="43.5" customHeight="1">
      <c r="A425" s="138"/>
      <c r="B425" s="135"/>
      <c r="C425" s="65"/>
      <c r="D425" s="64"/>
      <c r="E425" s="64"/>
      <c r="F425" s="97"/>
      <c r="G425" s="132"/>
      <c r="H425" s="139"/>
      <c r="I425" s="37"/>
      <c r="J425" s="37"/>
      <c r="K425" s="37"/>
      <c r="L425" s="131"/>
      <c r="M425" s="131"/>
      <c r="N425" s="133"/>
      <c r="O425" s="133"/>
      <c r="P425" s="133"/>
      <c r="Q425" s="133"/>
    </row>
    <row r="426" spans="1:17" ht="43.5" customHeight="1">
      <c r="A426" s="138"/>
      <c r="B426" s="135"/>
      <c r="C426" s="65"/>
      <c r="D426" s="64"/>
      <c r="E426" s="64"/>
      <c r="F426" s="97"/>
      <c r="G426" s="132"/>
      <c r="H426" s="139"/>
      <c r="I426" s="37"/>
      <c r="J426" s="37"/>
      <c r="K426" s="37"/>
      <c r="L426" s="131"/>
      <c r="M426" s="131"/>
      <c r="N426" s="133"/>
      <c r="O426" s="133"/>
      <c r="P426" s="133"/>
      <c r="Q426" s="133"/>
    </row>
    <row r="427" spans="1:17" ht="43.5" customHeight="1">
      <c r="A427" s="138"/>
      <c r="B427" s="135"/>
      <c r="C427" s="65"/>
      <c r="D427" s="64"/>
      <c r="E427" s="64"/>
      <c r="F427" s="97"/>
      <c r="G427" s="132"/>
      <c r="H427" s="139"/>
      <c r="I427" s="37"/>
      <c r="J427" s="37"/>
      <c r="K427" s="37"/>
      <c r="L427" s="131"/>
      <c r="M427" s="131"/>
      <c r="N427" s="133"/>
      <c r="O427" s="133"/>
      <c r="P427" s="133"/>
      <c r="Q427" s="133"/>
    </row>
    <row r="428" spans="1:17" ht="43.5" customHeight="1">
      <c r="A428" s="138"/>
      <c r="B428" s="135"/>
      <c r="C428" s="65"/>
      <c r="D428" s="64"/>
      <c r="E428" s="64"/>
      <c r="F428" s="97"/>
      <c r="G428" s="132"/>
      <c r="H428" s="139"/>
      <c r="I428" s="37"/>
      <c r="J428" s="37"/>
      <c r="K428" s="37"/>
      <c r="L428" s="131"/>
      <c r="M428" s="131"/>
      <c r="N428" s="133"/>
      <c r="O428" s="133"/>
      <c r="P428" s="133"/>
      <c r="Q428" s="133"/>
    </row>
    <row r="429" spans="1:17" ht="43.5" customHeight="1">
      <c r="A429" s="138"/>
      <c r="B429" s="135"/>
      <c r="C429" s="65"/>
      <c r="D429" s="64"/>
      <c r="E429" s="64"/>
      <c r="F429" s="97"/>
      <c r="G429" s="132"/>
      <c r="H429" s="139"/>
      <c r="I429" s="37"/>
      <c r="J429" s="37"/>
      <c r="K429" s="37"/>
      <c r="L429" s="131"/>
      <c r="M429" s="131"/>
      <c r="N429" s="133"/>
      <c r="O429" s="133"/>
      <c r="P429" s="133"/>
      <c r="Q429" s="133"/>
    </row>
    <row r="430" spans="1:17" ht="43.5" customHeight="1">
      <c r="A430" s="138"/>
      <c r="B430" s="135"/>
      <c r="C430" s="65"/>
      <c r="D430" s="64"/>
      <c r="E430" s="64"/>
      <c r="F430" s="97"/>
      <c r="G430" s="132"/>
      <c r="H430" s="139"/>
      <c r="I430" s="37"/>
      <c r="J430" s="37"/>
      <c r="K430" s="37"/>
      <c r="L430" s="131"/>
      <c r="M430" s="131"/>
      <c r="N430" s="133"/>
      <c r="O430" s="133"/>
      <c r="P430" s="133"/>
      <c r="Q430" s="133"/>
    </row>
    <row r="431" spans="1:17" ht="43.5" customHeight="1">
      <c r="A431" s="138"/>
      <c r="B431" s="135"/>
      <c r="C431" s="65"/>
      <c r="D431" s="64"/>
      <c r="E431" s="64"/>
      <c r="F431" s="97"/>
      <c r="G431" s="132"/>
      <c r="H431" s="139"/>
      <c r="I431" s="37"/>
      <c r="J431" s="37"/>
      <c r="K431" s="37"/>
      <c r="L431" s="131"/>
      <c r="M431" s="131"/>
      <c r="N431" s="133"/>
      <c r="O431" s="133"/>
      <c r="P431" s="133"/>
      <c r="Q431" s="133"/>
    </row>
    <row r="432" spans="1:17" ht="43.5" customHeight="1">
      <c r="A432" s="138"/>
      <c r="B432" s="135"/>
      <c r="C432" s="65"/>
      <c r="D432" s="64"/>
      <c r="E432" s="64"/>
      <c r="F432" s="97"/>
      <c r="G432" s="132"/>
      <c r="H432" s="139"/>
      <c r="I432" s="37"/>
      <c r="J432" s="37"/>
      <c r="K432" s="37"/>
      <c r="L432" s="131"/>
      <c r="M432" s="131"/>
      <c r="N432" s="133"/>
      <c r="O432" s="133"/>
      <c r="P432" s="133"/>
      <c r="Q432" s="133"/>
    </row>
    <row r="433" spans="1:17" ht="43.5" customHeight="1">
      <c r="A433" s="138"/>
      <c r="B433" s="135"/>
      <c r="C433" s="65"/>
      <c r="D433" s="64"/>
      <c r="E433" s="64"/>
      <c r="F433" s="97"/>
      <c r="G433" s="132"/>
      <c r="H433" s="139"/>
      <c r="I433" s="37"/>
      <c r="J433" s="37"/>
      <c r="K433" s="37"/>
      <c r="L433" s="131"/>
      <c r="M433" s="131"/>
      <c r="N433" s="133"/>
      <c r="O433" s="133"/>
      <c r="P433" s="133"/>
      <c r="Q433" s="133"/>
    </row>
    <row r="434" spans="1:17" ht="43.5" customHeight="1">
      <c r="A434" s="138"/>
      <c r="B434" s="135"/>
      <c r="C434" s="65"/>
      <c r="D434" s="64"/>
      <c r="E434" s="64"/>
      <c r="F434" s="97"/>
      <c r="G434" s="132"/>
      <c r="H434" s="139"/>
      <c r="I434" s="37"/>
      <c r="J434" s="37"/>
      <c r="K434" s="37"/>
      <c r="L434" s="131"/>
      <c r="M434" s="131"/>
      <c r="N434" s="133"/>
      <c r="O434" s="133"/>
      <c r="P434" s="133"/>
      <c r="Q434" s="133"/>
    </row>
    <row r="435" spans="1:17" ht="43.5" customHeight="1">
      <c r="A435" s="138"/>
      <c r="B435" s="135"/>
      <c r="C435" s="65"/>
      <c r="D435" s="64"/>
      <c r="E435" s="64"/>
      <c r="F435" s="97"/>
      <c r="G435" s="132"/>
      <c r="H435" s="139"/>
      <c r="I435" s="37"/>
      <c r="J435" s="37"/>
      <c r="K435" s="37"/>
      <c r="L435" s="131"/>
      <c r="M435" s="131"/>
      <c r="N435" s="133"/>
      <c r="O435" s="133"/>
      <c r="P435" s="133"/>
      <c r="Q435" s="133"/>
    </row>
    <row r="436" spans="1:17" ht="43.5" customHeight="1">
      <c r="A436" s="138"/>
      <c r="B436" s="135"/>
      <c r="C436" s="65"/>
      <c r="D436" s="64"/>
      <c r="E436" s="64"/>
      <c r="F436" s="97"/>
      <c r="G436" s="132"/>
      <c r="H436" s="139"/>
      <c r="I436" s="37"/>
      <c r="J436" s="37"/>
      <c r="K436" s="37"/>
      <c r="L436" s="131"/>
      <c r="M436" s="131"/>
      <c r="N436" s="133"/>
      <c r="O436" s="133"/>
      <c r="P436" s="133"/>
      <c r="Q436" s="133"/>
    </row>
    <row r="437" spans="1:17" ht="43.5" customHeight="1">
      <c r="A437" s="138"/>
      <c r="B437" s="135"/>
      <c r="C437" s="65"/>
      <c r="D437" s="64"/>
      <c r="E437" s="64"/>
      <c r="F437" s="97"/>
      <c r="G437" s="132"/>
      <c r="H437" s="139"/>
      <c r="I437" s="37"/>
      <c r="J437" s="37"/>
      <c r="K437" s="37"/>
      <c r="L437" s="131"/>
      <c r="M437" s="131"/>
      <c r="N437" s="133"/>
      <c r="O437" s="133"/>
      <c r="P437" s="133"/>
      <c r="Q437" s="133"/>
    </row>
    <row r="438" spans="1:17" ht="43.5" customHeight="1">
      <c r="A438" s="138"/>
      <c r="B438" s="135"/>
      <c r="C438" s="65"/>
      <c r="D438" s="64"/>
      <c r="E438" s="64"/>
      <c r="F438" s="97"/>
      <c r="G438" s="132"/>
      <c r="H438" s="139"/>
      <c r="I438" s="37"/>
      <c r="J438" s="37"/>
      <c r="K438" s="37"/>
      <c r="L438" s="131"/>
      <c r="M438" s="131"/>
      <c r="N438" s="133"/>
      <c r="O438" s="133"/>
      <c r="P438" s="133"/>
      <c r="Q438" s="133"/>
    </row>
    <row r="439" spans="1:17" ht="43.5" customHeight="1">
      <c r="A439" s="138"/>
      <c r="B439" s="135"/>
      <c r="C439" s="65"/>
      <c r="D439" s="64"/>
      <c r="E439" s="64"/>
      <c r="F439" s="97"/>
      <c r="G439" s="132"/>
      <c r="H439" s="139"/>
      <c r="I439" s="37"/>
      <c r="J439" s="37"/>
      <c r="K439" s="37"/>
      <c r="L439" s="131"/>
      <c r="M439" s="131"/>
      <c r="N439" s="133"/>
      <c r="O439" s="133"/>
      <c r="P439" s="133"/>
      <c r="Q439" s="133"/>
    </row>
    <row r="440" spans="1:17" ht="43.5" customHeight="1">
      <c r="A440" s="138"/>
      <c r="B440" s="135"/>
      <c r="C440" s="65"/>
      <c r="D440" s="64"/>
      <c r="E440" s="64"/>
      <c r="F440" s="97"/>
      <c r="G440" s="132"/>
      <c r="H440" s="139"/>
      <c r="I440" s="37"/>
      <c r="J440" s="37"/>
      <c r="K440" s="37"/>
      <c r="L440" s="131"/>
      <c r="M440" s="131"/>
      <c r="N440" s="133"/>
      <c r="O440" s="133"/>
      <c r="P440" s="133"/>
      <c r="Q440" s="133"/>
    </row>
    <row r="441" spans="1:17" ht="43.5" customHeight="1">
      <c r="A441" s="138"/>
      <c r="B441" s="135"/>
      <c r="C441" s="65"/>
      <c r="D441" s="64"/>
      <c r="E441" s="64"/>
      <c r="F441" s="97"/>
      <c r="G441" s="132"/>
      <c r="H441" s="139"/>
      <c r="I441" s="37"/>
      <c r="J441" s="37"/>
      <c r="K441" s="37"/>
      <c r="L441" s="131"/>
      <c r="M441" s="131"/>
      <c r="N441" s="133"/>
      <c r="O441" s="133"/>
      <c r="P441" s="133"/>
      <c r="Q441" s="133"/>
    </row>
    <row r="442" spans="1:17" ht="43.5" customHeight="1">
      <c r="A442" s="138"/>
      <c r="B442" s="135"/>
      <c r="C442" s="65"/>
      <c r="D442" s="64"/>
      <c r="E442" s="64"/>
      <c r="F442" s="97"/>
      <c r="G442" s="132"/>
      <c r="H442" s="139"/>
      <c r="I442" s="37"/>
      <c r="J442" s="37"/>
      <c r="K442" s="37"/>
      <c r="L442" s="131"/>
      <c r="M442" s="131"/>
      <c r="N442" s="133"/>
      <c r="O442" s="133"/>
      <c r="P442" s="133"/>
      <c r="Q442" s="133"/>
    </row>
    <row r="443" spans="1:17" ht="43.5" customHeight="1">
      <c r="A443" s="138"/>
      <c r="B443" s="135"/>
      <c r="C443" s="65"/>
      <c r="D443" s="64"/>
      <c r="E443" s="64"/>
      <c r="F443" s="97"/>
      <c r="G443" s="132"/>
      <c r="H443" s="139"/>
      <c r="I443" s="37"/>
      <c r="J443" s="37"/>
      <c r="K443" s="37"/>
      <c r="L443" s="131"/>
      <c r="M443" s="131"/>
      <c r="N443" s="133"/>
      <c r="O443" s="133"/>
      <c r="P443" s="133"/>
      <c r="Q443" s="133"/>
    </row>
    <row r="444" spans="1:17" ht="43.5" customHeight="1">
      <c r="A444" s="138"/>
      <c r="B444" s="135"/>
      <c r="C444" s="65"/>
      <c r="D444" s="64"/>
      <c r="E444" s="64"/>
      <c r="F444" s="97"/>
      <c r="G444" s="132"/>
      <c r="H444" s="139"/>
      <c r="I444" s="37"/>
      <c r="J444" s="37"/>
      <c r="K444" s="37"/>
      <c r="L444" s="131"/>
      <c r="M444" s="131"/>
      <c r="N444" s="133"/>
      <c r="O444" s="133"/>
      <c r="P444" s="133"/>
      <c r="Q444" s="133"/>
    </row>
    <row r="445" spans="1:17" ht="43.5" customHeight="1">
      <c r="A445" s="138"/>
      <c r="B445" s="135"/>
      <c r="C445" s="65"/>
      <c r="D445" s="64"/>
      <c r="E445" s="64"/>
      <c r="F445" s="97"/>
      <c r="G445" s="132"/>
      <c r="H445" s="139"/>
      <c r="I445" s="37"/>
      <c r="J445" s="37"/>
      <c r="K445" s="37"/>
      <c r="L445" s="131"/>
      <c r="M445" s="131"/>
      <c r="N445" s="133"/>
      <c r="O445" s="133"/>
      <c r="P445" s="133"/>
      <c r="Q445" s="133"/>
    </row>
    <row r="446" spans="1:17" ht="43.5" customHeight="1">
      <c r="A446" s="138"/>
      <c r="B446" s="135"/>
      <c r="C446" s="65"/>
      <c r="D446" s="64"/>
      <c r="E446" s="64"/>
      <c r="F446" s="97"/>
      <c r="G446" s="132"/>
      <c r="H446" s="139"/>
      <c r="I446" s="37"/>
      <c r="J446" s="37"/>
      <c r="K446" s="37"/>
      <c r="L446" s="131"/>
      <c r="M446" s="131"/>
      <c r="N446" s="133"/>
      <c r="O446" s="133"/>
      <c r="P446" s="133"/>
      <c r="Q446" s="133"/>
    </row>
    <row r="447" spans="1:17" ht="43.5" customHeight="1">
      <c r="A447" s="138"/>
      <c r="B447" s="135"/>
      <c r="C447" s="65"/>
      <c r="D447" s="64"/>
      <c r="E447" s="64"/>
      <c r="F447" s="97"/>
      <c r="G447" s="132"/>
      <c r="H447" s="139"/>
      <c r="I447" s="37"/>
      <c r="J447" s="37"/>
      <c r="K447" s="37"/>
      <c r="L447" s="131"/>
      <c r="M447" s="131"/>
      <c r="N447" s="133"/>
      <c r="O447" s="133"/>
      <c r="P447" s="133"/>
      <c r="Q447" s="133"/>
    </row>
    <row r="448" spans="1:17" ht="43.5" customHeight="1">
      <c r="A448" s="138"/>
      <c r="B448" s="135"/>
      <c r="C448" s="65"/>
      <c r="D448" s="64"/>
      <c r="E448" s="64"/>
      <c r="F448" s="97"/>
      <c r="G448" s="132"/>
      <c r="H448" s="139"/>
      <c r="I448" s="37"/>
      <c r="J448" s="37"/>
      <c r="K448" s="37"/>
      <c r="L448" s="131"/>
      <c r="M448" s="131"/>
      <c r="N448" s="133"/>
      <c r="O448" s="133"/>
      <c r="P448" s="133"/>
      <c r="Q448" s="133"/>
    </row>
    <row r="449" spans="1:17" ht="43.5" customHeight="1">
      <c r="A449" s="138"/>
      <c r="B449" s="135"/>
      <c r="C449" s="65"/>
      <c r="D449" s="64"/>
      <c r="E449" s="64"/>
      <c r="F449" s="97"/>
      <c r="G449" s="132"/>
      <c r="H449" s="139"/>
      <c r="I449" s="37"/>
      <c r="J449" s="37"/>
      <c r="K449" s="37"/>
      <c r="L449" s="131"/>
      <c r="M449" s="131"/>
      <c r="N449" s="133"/>
      <c r="O449" s="133"/>
      <c r="P449" s="133"/>
      <c r="Q449" s="133"/>
    </row>
    <row r="450" spans="1:17" ht="43.5" customHeight="1">
      <c r="A450" s="138"/>
      <c r="B450" s="135"/>
      <c r="C450" s="65"/>
      <c r="D450" s="64"/>
      <c r="E450" s="64"/>
      <c r="F450" s="97"/>
      <c r="G450" s="132"/>
      <c r="H450" s="139"/>
      <c r="I450" s="37"/>
      <c r="J450" s="37"/>
      <c r="K450" s="37"/>
      <c r="L450" s="131"/>
      <c r="M450" s="131"/>
      <c r="N450" s="133"/>
      <c r="O450" s="133"/>
      <c r="P450" s="133"/>
      <c r="Q450" s="133"/>
    </row>
    <row r="451" spans="1:17" ht="43.5" customHeight="1">
      <c r="A451" s="138"/>
      <c r="B451" s="135"/>
      <c r="C451" s="65"/>
      <c r="D451" s="64"/>
      <c r="E451" s="64"/>
      <c r="F451" s="97"/>
      <c r="G451" s="132"/>
      <c r="H451" s="139"/>
      <c r="I451" s="37"/>
      <c r="J451" s="37"/>
      <c r="K451" s="37"/>
      <c r="L451" s="131"/>
      <c r="M451" s="131"/>
      <c r="N451" s="133"/>
      <c r="O451" s="133"/>
      <c r="P451" s="133"/>
      <c r="Q451" s="133"/>
    </row>
    <row r="452" spans="1:17" ht="43.5" customHeight="1">
      <c r="A452" s="138"/>
      <c r="B452" s="135"/>
      <c r="C452" s="65"/>
      <c r="D452" s="64"/>
      <c r="E452" s="64"/>
      <c r="F452" s="97"/>
      <c r="G452" s="132"/>
      <c r="H452" s="139"/>
      <c r="I452" s="37"/>
      <c r="J452" s="37"/>
      <c r="K452" s="37"/>
      <c r="L452" s="131"/>
      <c r="M452" s="131"/>
      <c r="N452" s="133"/>
      <c r="O452" s="133"/>
      <c r="P452" s="133"/>
      <c r="Q452" s="133"/>
    </row>
    <row r="453" spans="1:17" ht="43.5" customHeight="1">
      <c r="A453" s="138"/>
      <c r="B453" s="135"/>
      <c r="C453" s="65"/>
      <c r="D453" s="64"/>
      <c r="E453" s="64"/>
      <c r="F453" s="97"/>
      <c r="G453" s="132"/>
      <c r="H453" s="139"/>
      <c r="I453" s="37"/>
      <c r="J453" s="37"/>
      <c r="K453" s="37"/>
      <c r="L453" s="131"/>
      <c r="M453" s="131"/>
      <c r="N453" s="133"/>
      <c r="O453" s="133"/>
      <c r="P453" s="133"/>
      <c r="Q453" s="133"/>
    </row>
    <row r="454" spans="1:17" ht="43.5" customHeight="1">
      <c r="A454" s="138"/>
      <c r="B454" s="135"/>
      <c r="C454" s="65"/>
      <c r="D454" s="64"/>
      <c r="E454" s="64"/>
      <c r="F454" s="97"/>
      <c r="G454" s="132"/>
      <c r="H454" s="139"/>
      <c r="I454" s="37"/>
      <c r="J454" s="37"/>
      <c r="K454" s="37"/>
      <c r="L454" s="131"/>
      <c r="M454" s="131"/>
      <c r="N454" s="133"/>
      <c r="O454" s="133"/>
      <c r="P454" s="133"/>
      <c r="Q454" s="133"/>
    </row>
    <row r="455" spans="1:17" ht="43.5" customHeight="1">
      <c r="A455" s="138"/>
      <c r="B455" s="135"/>
      <c r="C455" s="65"/>
      <c r="D455" s="64"/>
      <c r="E455" s="64"/>
      <c r="F455" s="97"/>
      <c r="G455" s="132"/>
      <c r="H455" s="139"/>
      <c r="I455" s="37"/>
      <c r="J455" s="37"/>
      <c r="K455" s="37"/>
      <c r="L455" s="131"/>
      <c r="M455" s="131"/>
      <c r="N455" s="133"/>
      <c r="O455" s="133"/>
      <c r="P455" s="133"/>
      <c r="Q455" s="133"/>
    </row>
    <row r="456" spans="1:17" ht="43.5" customHeight="1">
      <c r="A456" s="138"/>
      <c r="B456" s="135"/>
      <c r="C456" s="65"/>
      <c r="D456" s="64"/>
      <c r="E456" s="64"/>
      <c r="F456" s="97"/>
      <c r="G456" s="132"/>
      <c r="H456" s="139"/>
      <c r="I456" s="37"/>
      <c r="J456" s="37"/>
      <c r="K456" s="37"/>
      <c r="L456" s="131"/>
      <c r="M456" s="131"/>
      <c r="N456" s="133"/>
      <c r="O456" s="133"/>
      <c r="P456" s="133"/>
      <c r="Q456" s="133"/>
    </row>
    <row r="457" spans="1:17" ht="43.5" customHeight="1">
      <c r="A457" s="138"/>
      <c r="B457" s="135"/>
      <c r="C457" s="65"/>
      <c r="D457" s="64"/>
      <c r="E457" s="64"/>
      <c r="F457" s="97"/>
      <c r="G457" s="132"/>
      <c r="H457" s="139"/>
      <c r="I457" s="37"/>
      <c r="J457" s="37"/>
      <c r="K457" s="37"/>
      <c r="L457" s="131"/>
      <c r="M457" s="131"/>
      <c r="N457" s="133"/>
      <c r="O457" s="133"/>
      <c r="P457" s="133"/>
      <c r="Q457" s="133"/>
    </row>
    <row r="458" spans="1:17" ht="43.5" customHeight="1">
      <c r="A458" s="138"/>
      <c r="B458" s="135"/>
      <c r="C458" s="65"/>
      <c r="D458" s="64"/>
      <c r="E458" s="64"/>
      <c r="F458" s="97"/>
      <c r="G458" s="132"/>
      <c r="H458" s="139"/>
      <c r="I458" s="37"/>
      <c r="J458" s="37"/>
      <c r="K458" s="37"/>
      <c r="L458" s="131"/>
      <c r="M458" s="131"/>
      <c r="N458" s="133"/>
      <c r="O458" s="133"/>
      <c r="P458" s="133"/>
      <c r="Q458" s="133"/>
    </row>
    <row r="459" spans="1:17" ht="43.5" customHeight="1">
      <c r="A459" s="138"/>
      <c r="B459" s="135"/>
      <c r="C459" s="65"/>
      <c r="D459" s="64"/>
      <c r="E459" s="64"/>
      <c r="F459" s="97"/>
      <c r="G459" s="132"/>
      <c r="H459" s="139"/>
      <c r="I459" s="37"/>
      <c r="J459" s="37"/>
      <c r="K459" s="37"/>
      <c r="L459" s="131"/>
      <c r="M459" s="131"/>
      <c r="N459" s="133"/>
      <c r="O459" s="133"/>
      <c r="P459" s="133"/>
      <c r="Q459" s="133"/>
    </row>
    <row r="460" spans="1:17" ht="43.5" customHeight="1">
      <c r="A460" s="138"/>
      <c r="B460" s="135"/>
      <c r="C460" s="65"/>
      <c r="D460" s="64"/>
      <c r="E460" s="64"/>
      <c r="F460" s="97"/>
      <c r="G460" s="132"/>
      <c r="H460" s="139"/>
      <c r="I460" s="37"/>
      <c r="J460" s="37"/>
      <c r="K460" s="37"/>
      <c r="L460" s="131"/>
      <c r="M460" s="131"/>
      <c r="N460" s="133"/>
      <c r="O460" s="133"/>
      <c r="P460" s="133"/>
      <c r="Q460" s="133"/>
    </row>
    <row r="461" spans="1:17" ht="43.5" customHeight="1">
      <c r="A461" s="138"/>
      <c r="B461" s="135"/>
      <c r="C461" s="65"/>
      <c r="D461" s="64"/>
      <c r="E461" s="64"/>
      <c r="F461" s="97"/>
      <c r="G461" s="132"/>
      <c r="H461" s="139"/>
      <c r="I461" s="37"/>
      <c r="J461" s="37"/>
      <c r="K461" s="37"/>
      <c r="L461" s="131"/>
      <c r="M461" s="131"/>
      <c r="N461" s="133"/>
      <c r="O461" s="133"/>
      <c r="P461" s="133"/>
      <c r="Q461" s="133"/>
    </row>
    <row r="462" spans="1:17" ht="43.5" customHeight="1">
      <c r="A462" s="138"/>
      <c r="B462" s="135"/>
      <c r="C462" s="65"/>
      <c r="D462" s="64"/>
      <c r="E462" s="64"/>
      <c r="F462" s="97"/>
      <c r="G462" s="132"/>
      <c r="H462" s="139"/>
      <c r="I462" s="37"/>
      <c r="J462" s="37"/>
      <c r="K462" s="37"/>
      <c r="L462" s="131"/>
      <c r="M462" s="131"/>
      <c r="N462" s="133"/>
      <c r="O462" s="133"/>
      <c r="P462" s="133"/>
      <c r="Q462" s="133"/>
    </row>
    <row r="463" spans="1:17" ht="43.5" customHeight="1">
      <c r="A463" s="138"/>
      <c r="B463" s="135"/>
      <c r="C463" s="65"/>
      <c r="D463" s="64"/>
      <c r="E463" s="64"/>
      <c r="F463" s="97"/>
      <c r="G463" s="132"/>
      <c r="H463" s="139"/>
      <c r="I463" s="37"/>
      <c r="J463" s="37"/>
      <c r="K463" s="37"/>
      <c r="L463" s="131"/>
      <c r="M463" s="131"/>
      <c r="N463" s="133"/>
      <c r="O463" s="133"/>
      <c r="P463" s="133"/>
      <c r="Q463" s="133"/>
    </row>
    <row r="464" spans="1:17" ht="43.5" customHeight="1">
      <c r="A464" s="138"/>
      <c r="B464" s="135"/>
      <c r="C464" s="65"/>
      <c r="D464" s="64"/>
      <c r="E464" s="64"/>
      <c r="F464" s="97"/>
      <c r="G464" s="132"/>
      <c r="H464" s="139"/>
      <c r="I464" s="37"/>
      <c r="J464" s="37"/>
      <c r="K464" s="37"/>
      <c r="L464" s="131"/>
      <c r="M464" s="131"/>
      <c r="N464" s="133"/>
      <c r="O464" s="133"/>
      <c r="P464" s="133"/>
      <c r="Q464" s="133"/>
    </row>
    <row r="465" spans="1:17" ht="43.5" customHeight="1">
      <c r="A465" s="138"/>
      <c r="B465" s="135"/>
      <c r="C465" s="65"/>
      <c r="D465" s="64"/>
      <c r="E465" s="64"/>
      <c r="F465" s="97"/>
      <c r="G465" s="132"/>
      <c r="H465" s="139"/>
      <c r="I465" s="37"/>
      <c r="J465" s="37"/>
      <c r="K465" s="37"/>
      <c r="L465" s="131"/>
      <c r="M465" s="131"/>
      <c r="N465" s="133"/>
      <c r="O465" s="133"/>
      <c r="P465" s="133"/>
      <c r="Q465" s="133"/>
    </row>
    <row r="466" spans="1:17" ht="43.5" customHeight="1">
      <c r="A466" s="138"/>
      <c r="B466" s="135"/>
      <c r="C466" s="65"/>
      <c r="D466" s="64"/>
      <c r="E466" s="64"/>
      <c r="F466" s="97"/>
      <c r="G466" s="132"/>
      <c r="H466" s="139"/>
      <c r="I466" s="37"/>
      <c r="J466" s="37"/>
      <c r="K466" s="37"/>
      <c r="L466" s="131"/>
      <c r="M466" s="131"/>
      <c r="N466" s="133"/>
      <c r="O466" s="133"/>
      <c r="P466" s="133"/>
      <c r="Q466" s="133"/>
    </row>
    <row r="467" spans="1:17" ht="43.5" customHeight="1">
      <c r="A467" s="138"/>
      <c r="B467" s="135"/>
      <c r="C467" s="65"/>
      <c r="D467" s="64"/>
      <c r="E467" s="64"/>
      <c r="F467" s="97"/>
      <c r="G467" s="132"/>
      <c r="H467" s="139"/>
      <c r="I467" s="37"/>
      <c r="J467" s="37"/>
      <c r="K467" s="37"/>
      <c r="L467" s="131"/>
      <c r="M467" s="131"/>
      <c r="N467" s="133"/>
      <c r="O467" s="133"/>
      <c r="P467" s="133"/>
      <c r="Q467" s="133"/>
    </row>
    <row r="468" spans="1:17" ht="43.5" customHeight="1">
      <c r="A468" s="138"/>
      <c r="B468" s="135"/>
      <c r="C468" s="65"/>
      <c r="D468" s="64"/>
      <c r="E468" s="64"/>
      <c r="F468" s="97"/>
      <c r="G468" s="132"/>
      <c r="H468" s="139"/>
      <c r="I468" s="37"/>
      <c r="J468" s="37"/>
      <c r="K468" s="37"/>
      <c r="L468" s="131"/>
      <c r="M468" s="131"/>
      <c r="N468" s="133"/>
      <c r="O468" s="133"/>
      <c r="P468" s="133"/>
      <c r="Q468" s="133"/>
    </row>
    <row r="469" spans="1:17" ht="43.5" customHeight="1">
      <c r="A469" s="138"/>
      <c r="B469" s="135"/>
      <c r="C469" s="65"/>
      <c r="D469" s="64"/>
      <c r="E469" s="64"/>
      <c r="F469" s="97"/>
      <c r="G469" s="132"/>
      <c r="H469" s="139"/>
      <c r="I469" s="37"/>
      <c r="J469" s="37"/>
      <c r="K469" s="37"/>
      <c r="L469" s="131"/>
      <c r="M469" s="131"/>
      <c r="N469" s="133"/>
      <c r="O469" s="133"/>
      <c r="P469" s="133"/>
      <c r="Q469" s="133"/>
    </row>
    <row r="470" spans="1:17" ht="43.5" customHeight="1">
      <c r="A470" s="138"/>
      <c r="B470" s="135"/>
      <c r="C470" s="65"/>
      <c r="D470" s="64"/>
      <c r="E470" s="64"/>
      <c r="F470" s="97"/>
      <c r="G470" s="132"/>
      <c r="H470" s="139"/>
      <c r="I470" s="37"/>
      <c r="J470" s="37"/>
      <c r="K470" s="37"/>
      <c r="L470" s="131"/>
      <c r="M470" s="131"/>
      <c r="N470" s="133"/>
      <c r="O470" s="133"/>
      <c r="P470" s="133"/>
      <c r="Q470" s="133"/>
    </row>
    <row r="471" spans="1:17" ht="43.5" customHeight="1">
      <c r="A471" s="138"/>
      <c r="B471" s="135"/>
      <c r="C471" s="65"/>
      <c r="D471" s="64"/>
      <c r="E471" s="64"/>
      <c r="F471" s="97"/>
      <c r="G471" s="132"/>
      <c r="H471" s="139"/>
      <c r="I471" s="37"/>
      <c r="J471" s="37"/>
      <c r="K471" s="37"/>
      <c r="L471" s="131"/>
      <c r="M471" s="131"/>
      <c r="N471" s="133"/>
      <c r="O471" s="133"/>
      <c r="P471" s="133"/>
      <c r="Q471" s="133"/>
    </row>
    <row r="472" spans="1:17" ht="43.5" customHeight="1">
      <c r="A472" s="138"/>
      <c r="B472" s="135"/>
      <c r="C472" s="65"/>
      <c r="D472" s="64"/>
      <c r="E472" s="64"/>
      <c r="F472" s="97"/>
      <c r="G472" s="132"/>
      <c r="H472" s="139"/>
      <c r="I472" s="37"/>
      <c r="J472" s="37"/>
      <c r="K472" s="37"/>
      <c r="L472" s="131"/>
      <c r="M472" s="131"/>
      <c r="N472" s="133"/>
      <c r="O472" s="133"/>
      <c r="P472" s="133"/>
      <c r="Q472" s="133"/>
    </row>
    <row r="473" spans="1:17" ht="43.5" customHeight="1">
      <c r="A473" s="138"/>
      <c r="B473" s="135"/>
      <c r="C473" s="65"/>
      <c r="D473" s="64"/>
      <c r="E473" s="64"/>
      <c r="F473" s="97"/>
      <c r="G473" s="132"/>
      <c r="H473" s="139"/>
      <c r="I473" s="37"/>
      <c r="J473" s="37"/>
      <c r="K473" s="37"/>
      <c r="L473" s="131"/>
      <c r="M473" s="131"/>
      <c r="N473" s="133"/>
      <c r="O473" s="133"/>
      <c r="P473" s="133"/>
      <c r="Q473" s="133"/>
    </row>
    <row r="474" spans="1:17" ht="43.5" customHeight="1">
      <c r="A474" s="138"/>
      <c r="B474" s="135"/>
      <c r="C474" s="65"/>
      <c r="D474" s="64"/>
      <c r="E474" s="64"/>
      <c r="F474" s="97"/>
      <c r="G474" s="132"/>
      <c r="H474" s="139"/>
      <c r="I474" s="37"/>
      <c r="J474" s="37"/>
      <c r="K474" s="37"/>
      <c r="L474" s="131"/>
      <c r="M474" s="131"/>
      <c r="N474" s="133"/>
      <c r="O474" s="133"/>
      <c r="P474" s="133"/>
      <c r="Q474" s="133"/>
    </row>
    <row r="475" spans="1:17" ht="43.5" customHeight="1">
      <c r="A475" s="138"/>
      <c r="B475" s="135"/>
      <c r="C475" s="65"/>
      <c r="D475" s="64"/>
      <c r="E475" s="64"/>
      <c r="F475" s="97"/>
      <c r="G475" s="132"/>
      <c r="H475" s="139"/>
      <c r="I475" s="37"/>
      <c r="J475" s="37"/>
      <c r="K475" s="37"/>
      <c r="L475" s="131"/>
      <c r="M475" s="131"/>
      <c r="N475" s="133"/>
      <c r="O475" s="133"/>
      <c r="P475" s="133"/>
      <c r="Q475" s="133"/>
    </row>
    <row r="476" spans="1:17" ht="43.5" customHeight="1">
      <c r="A476" s="138"/>
      <c r="B476" s="135"/>
      <c r="C476" s="65"/>
      <c r="D476" s="64"/>
      <c r="E476" s="64"/>
      <c r="F476" s="97"/>
      <c r="G476" s="132"/>
      <c r="H476" s="139"/>
      <c r="I476" s="37"/>
      <c r="J476" s="37"/>
      <c r="K476" s="37"/>
      <c r="L476" s="131"/>
      <c r="M476" s="131"/>
      <c r="N476" s="133"/>
      <c r="O476" s="133"/>
      <c r="P476" s="133"/>
      <c r="Q476" s="133"/>
    </row>
    <row r="477" spans="1:17" ht="43.5" customHeight="1">
      <c r="A477" s="138"/>
      <c r="B477" s="135"/>
      <c r="C477" s="65"/>
      <c r="D477" s="64"/>
      <c r="E477" s="64"/>
      <c r="F477" s="97"/>
      <c r="G477" s="132"/>
      <c r="H477" s="139"/>
      <c r="I477" s="37"/>
      <c r="J477" s="37"/>
      <c r="K477" s="37"/>
      <c r="L477" s="131"/>
      <c r="M477" s="131"/>
      <c r="N477" s="133"/>
      <c r="O477" s="133"/>
      <c r="P477" s="133"/>
      <c r="Q477" s="133"/>
    </row>
    <row r="478" spans="1:17" ht="43.5" customHeight="1">
      <c r="A478" s="138"/>
      <c r="B478" s="135"/>
      <c r="C478" s="65"/>
      <c r="D478" s="64"/>
      <c r="E478" s="64"/>
      <c r="F478" s="97"/>
      <c r="G478" s="132"/>
      <c r="H478" s="139"/>
      <c r="I478" s="37"/>
      <c r="J478" s="37"/>
      <c r="K478" s="37"/>
      <c r="L478" s="131"/>
      <c r="M478" s="131"/>
      <c r="N478" s="133"/>
      <c r="O478" s="133"/>
      <c r="P478" s="133"/>
      <c r="Q478" s="133"/>
    </row>
    <row r="479" spans="1:17" ht="43.5" customHeight="1">
      <c r="A479" s="138"/>
      <c r="B479" s="135"/>
      <c r="C479" s="65"/>
      <c r="D479" s="64"/>
      <c r="E479" s="64"/>
      <c r="F479" s="97"/>
      <c r="G479" s="132"/>
      <c r="H479" s="139"/>
      <c r="I479" s="37"/>
      <c r="J479" s="37"/>
      <c r="K479" s="37"/>
      <c r="L479" s="131"/>
      <c r="M479" s="131"/>
      <c r="N479" s="133"/>
      <c r="O479" s="133"/>
      <c r="P479" s="133"/>
      <c r="Q479" s="133"/>
    </row>
    <row r="480" spans="1:17" ht="43.5" customHeight="1">
      <c r="A480" s="138"/>
      <c r="B480" s="135"/>
      <c r="C480" s="65"/>
      <c r="D480" s="64"/>
      <c r="E480" s="64"/>
      <c r="F480" s="97"/>
      <c r="G480" s="132"/>
      <c r="H480" s="139"/>
      <c r="I480" s="37"/>
      <c r="J480" s="37"/>
      <c r="K480" s="37"/>
      <c r="L480" s="131"/>
      <c r="M480" s="131"/>
      <c r="N480" s="133"/>
      <c r="O480" s="133"/>
      <c r="P480" s="133"/>
      <c r="Q480" s="133"/>
    </row>
    <row r="481" spans="1:17" ht="43.5" customHeight="1">
      <c r="A481" s="138"/>
      <c r="B481" s="135"/>
      <c r="C481" s="65"/>
      <c r="D481" s="64"/>
      <c r="E481" s="64"/>
      <c r="F481" s="97"/>
      <c r="G481" s="132"/>
      <c r="H481" s="139"/>
      <c r="I481" s="37"/>
      <c r="J481" s="37"/>
      <c r="K481" s="37"/>
      <c r="L481" s="131"/>
      <c r="M481" s="131"/>
      <c r="N481" s="133"/>
      <c r="O481" s="133"/>
      <c r="P481" s="133"/>
      <c r="Q481" s="133"/>
    </row>
    <row r="482" spans="1:17" ht="43.5" customHeight="1">
      <c r="A482" s="138"/>
      <c r="B482" s="135"/>
      <c r="C482" s="65"/>
      <c r="D482" s="64"/>
      <c r="E482" s="64"/>
      <c r="F482" s="97"/>
      <c r="G482" s="132"/>
      <c r="H482" s="139"/>
      <c r="I482" s="37"/>
      <c r="J482" s="37"/>
      <c r="K482" s="37"/>
      <c r="L482" s="131"/>
      <c r="M482" s="131"/>
      <c r="N482" s="133"/>
      <c r="O482" s="133"/>
      <c r="P482" s="133"/>
      <c r="Q482" s="133"/>
    </row>
    <row r="483" spans="1:17" ht="43.5" customHeight="1">
      <c r="A483" s="138"/>
      <c r="B483" s="135"/>
      <c r="C483" s="65"/>
      <c r="D483" s="64"/>
      <c r="E483" s="64"/>
      <c r="F483" s="97"/>
      <c r="G483" s="132"/>
      <c r="H483" s="139"/>
      <c r="I483" s="37"/>
      <c r="J483" s="37"/>
      <c r="K483" s="37"/>
      <c r="L483" s="131"/>
      <c r="M483" s="131"/>
      <c r="N483" s="133"/>
      <c r="O483" s="133"/>
      <c r="P483" s="133"/>
      <c r="Q483" s="133"/>
    </row>
    <row r="484" spans="1:17" ht="43.5" customHeight="1">
      <c r="A484" s="138"/>
      <c r="B484" s="135"/>
      <c r="C484" s="65"/>
      <c r="D484" s="64"/>
      <c r="E484" s="64"/>
      <c r="F484" s="97"/>
      <c r="G484" s="132"/>
      <c r="H484" s="139"/>
      <c r="I484" s="37"/>
      <c r="J484" s="37"/>
      <c r="K484" s="37"/>
      <c r="L484" s="131"/>
      <c r="M484" s="131"/>
      <c r="N484" s="133"/>
      <c r="O484" s="133"/>
      <c r="P484" s="133"/>
      <c r="Q484" s="133"/>
    </row>
    <row r="485" spans="1:17" ht="43.5" customHeight="1">
      <c r="A485" s="138"/>
      <c r="B485" s="135"/>
      <c r="C485" s="65"/>
      <c r="D485" s="64"/>
      <c r="E485" s="64"/>
      <c r="F485" s="97"/>
      <c r="G485" s="132"/>
      <c r="H485" s="139"/>
      <c r="I485" s="37"/>
      <c r="J485" s="37"/>
      <c r="K485" s="37"/>
      <c r="L485" s="131"/>
      <c r="M485" s="131"/>
      <c r="N485" s="133"/>
      <c r="O485" s="133"/>
      <c r="P485" s="133"/>
      <c r="Q485" s="133"/>
    </row>
    <row r="486" spans="1:17" ht="43.5" customHeight="1">
      <c r="A486" s="138"/>
      <c r="B486" s="135"/>
      <c r="C486" s="65"/>
      <c r="D486" s="64"/>
      <c r="E486" s="64"/>
      <c r="F486" s="97"/>
      <c r="G486" s="132"/>
      <c r="H486" s="139"/>
      <c r="I486" s="37"/>
      <c r="J486" s="37"/>
      <c r="K486" s="37"/>
      <c r="L486" s="131"/>
      <c r="M486" s="131"/>
      <c r="N486" s="133"/>
      <c r="O486" s="133"/>
      <c r="P486" s="133"/>
      <c r="Q486" s="133"/>
    </row>
    <row r="487" spans="1:17" ht="43.5" customHeight="1">
      <c r="A487" s="138"/>
      <c r="B487" s="135"/>
      <c r="C487" s="65"/>
      <c r="D487" s="64"/>
      <c r="E487" s="64"/>
      <c r="F487" s="97"/>
      <c r="G487" s="132"/>
      <c r="H487" s="139"/>
      <c r="I487" s="37"/>
      <c r="J487" s="37"/>
      <c r="K487" s="37"/>
      <c r="L487" s="131"/>
      <c r="M487" s="131"/>
      <c r="N487" s="133"/>
      <c r="O487" s="133"/>
      <c r="P487" s="133"/>
      <c r="Q487" s="133"/>
    </row>
    <row r="488" spans="1:17" ht="43.5" customHeight="1">
      <c r="A488" s="138"/>
      <c r="B488" s="135"/>
      <c r="C488" s="65"/>
      <c r="D488" s="64"/>
      <c r="E488" s="64"/>
      <c r="F488" s="97"/>
      <c r="G488" s="132"/>
      <c r="H488" s="139"/>
      <c r="I488" s="37"/>
      <c r="J488" s="37"/>
      <c r="K488" s="37"/>
      <c r="L488" s="131"/>
      <c r="M488" s="131"/>
      <c r="N488" s="133"/>
      <c r="O488" s="133"/>
      <c r="P488" s="133"/>
      <c r="Q488" s="133"/>
    </row>
    <row r="489" spans="1:17" ht="43.5" customHeight="1">
      <c r="A489" s="138"/>
      <c r="B489" s="135"/>
      <c r="C489" s="65"/>
      <c r="D489" s="64"/>
      <c r="E489" s="64"/>
      <c r="F489" s="97"/>
      <c r="G489" s="132"/>
      <c r="H489" s="139"/>
      <c r="I489" s="37"/>
      <c r="J489" s="37"/>
      <c r="K489" s="37"/>
      <c r="L489" s="131"/>
      <c r="M489" s="131"/>
      <c r="N489" s="133"/>
      <c r="O489" s="133"/>
      <c r="P489" s="133"/>
      <c r="Q489" s="133"/>
    </row>
    <row r="490" spans="1:17" ht="43.5" customHeight="1">
      <c r="A490" s="138"/>
      <c r="B490" s="135"/>
      <c r="C490" s="65"/>
      <c r="D490" s="64"/>
      <c r="E490" s="64"/>
      <c r="F490" s="97"/>
      <c r="G490" s="132"/>
      <c r="H490" s="139"/>
      <c r="I490" s="37"/>
      <c r="J490" s="37"/>
      <c r="K490" s="37"/>
      <c r="L490" s="131"/>
      <c r="M490" s="131"/>
      <c r="N490" s="133"/>
      <c r="O490" s="133"/>
      <c r="P490" s="133"/>
      <c r="Q490" s="133"/>
    </row>
    <row r="491" spans="1:17" ht="43.5" customHeight="1">
      <c r="A491" s="138"/>
      <c r="B491" s="135"/>
      <c r="C491" s="65"/>
      <c r="D491" s="64"/>
      <c r="E491" s="64"/>
      <c r="F491" s="97"/>
      <c r="G491" s="132"/>
      <c r="H491" s="139"/>
      <c r="I491" s="37"/>
      <c r="J491" s="37"/>
      <c r="K491" s="37"/>
      <c r="L491" s="131"/>
      <c r="M491" s="131"/>
      <c r="N491" s="133"/>
      <c r="O491" s="133"/>
      <c r="P491" s="133"/>
      <c r="Q491" s="133"/>
    </row>
    <row r="492" spans="1:17" ht="43.5" customHeight="1">
      <c r="A492" s="138"/>
      <c r="B492" s="135"/>
      <c r="C492" s="65"/>
      <c r="D492" s="64"/>
      <c r="E492" s="64"/>
      <c r="F492" s="97"/>
      <c r="G492" s="132"/>
      <c r="H492" s="139"/>
      <c r="I492" s="37"/>
      <c r="J492" s="37"/>
      <c r="K492" s="37"/>
      <c r="L492" s="131"/>
      <c r="M492" s="131"/>
      <c r="N492" s="133"/>
      <c r="O492" s="133"/>
      <c r="P492" s="133"/>
      <c r="Q492" s="133"/>
    </row>
    <row r="493" spans="1:17" ht="43.5" customHeight="1">
      <c r="A493" s="138"/>
      <c r="B493" s="135"/>
      <c r="C493" s="65"/>
      <c r="D493" s="64"/>
      <c r="E493" s="64"/>
      <c r="F493" s="97"/>
      <c r="G493" s="132"/>
      <c r="H493" s="139"/>
      <c r="I493" s="37"/>
      <c r="J493" s="37"/>
      <c r="K493" s="37"/>
      <c r="L493" s="131"/>
      <c r="M493" s="131"/>
      <c r="N493" s="133"/>
      <c r="O493" s="133"/>
      <c r="P493" s="133"/>
      <c r="Q493" s="133"/>
    </row>
    <row r="494" spans="1:17" ht="43.5" customHeight="1">
      <c r="A494" s="138"/>
      <c r="B494" s="135"/>
      <c r="C494" s="65"/>
      <c r="D494" s="64"/>
      <c r="E494" s="64"/>
      <c r="F494" s="97"/>
      <c r="G494" s="132"/>
      <c r="H494" s="139"/>
      <c r="I494" s="37"/>
      <c r="J494" s="37"/>
      <c r="K494" s="37"/>
      <c r="L494" s="131"/>
      <c r="M494" s="131"/>
      <c r="N494" s="133"/>
      <c r="O494" s="133"/>
      <c r="P494" s="133"/>
      <c r="Q494" s="133"/>
    </row>
    <row r="495" spans="1:17" ht="43.5" customHeight="1">
      <c r="A495" s="138"/>
      <c r="B495" s="135"/>
      <c r="C495" s="65"/>
      <c r="D495" s="64"/>
      <c r="E495" s="64"/>
      <c r="F495" s="97"/>
      <c r="G495" s="132"/>
      <c r="H495" s="139"/>
      <c r="I495" s="37"/>
      <c r="J495" s="37"/>
      <c r="K495" s="37"/>
      <c r="L495" s="131"/>
      <c r="M495" s="131"/>
      <c r="N495" s="133"/>
      <c r="O495" s="133"/>
      <c r="P495" s="133"/>
      <c r="Q495" s="133"/>
    </row>
    <row r="496" spans="1:17" ht="43.5" customHeight="1">
      <c r="A496" s="138"/>
      <c r="B496" s="135"/>
      <c r="C496" s="65"/>
      <c r="D496" s="64"/>
      <c r="E496" s="64"/>
      <c r="F496" s="97"/>
      <c r="G496" s="132"/>
      <c r="H496" s="139"/>
      <c r="I496" s="37"/>
      <c r="J496" s="37"/>
      <c r="K496" s="37"/>
      <c r="L496" s="131"/>
      <c r="M496" s="131"/>
      <c r="N496" s="133"/>
      <c r="O496" s="133"/>
      <c r="P496" s="133"/>
      <c r="Q496" s="133"/>
    </row>
    <row r="497" spans="1:17" ht="43.5" customHeight="1">
      <c r="A497" s="138"/>
      <c r="B497" s="135"/>
      <c r="C497" s="65"/>
      <c r="D497" s="64"/>
      <c r="E497" s="64"/>
      <c r="F497" s="97"/>
      <c r="G497" s="132"/>
      <c r="H497" s="139"/>
      <c r="I497" s="37"/>
      <c r="J497" s="37"/>
      <c r="K497" s="37"/>
      <c r="L497" s="131"/>
      <c r="M497" s="131"/>
      <c r="N497" s="133"/>
      <c r="O497" s="133"/>
      <c r="P497" s="133"/>
      <c r="Q497" s="133"/>
    </row>
    <row r="498" spans="1:17" ht="43.5" customHeight="1">
      <c r="A498" s="138"/>
      <c r="B498" s="135"/>
      <c r="C498" s="65"/>
      <c r="D498" s="64"/>
      <c r="E498" s="64"/>
      <c r="F498" s="97"/>
      <c r="G498" s="132"/>
      <c r="H498" s="139"/>
      <c r="I498" s="37"/>
      <c r="J498" s="37"/>
      <c r="K498" s="37"/>
      <c r="L498" s="131"/>
      <c r="M498" s="131"/>
      <c r="N498" s="133"/>
      <c r="O498" s="133"/>
      <c r="P498" s="133"/>
      <c r="Q498" s="133"/>
    </row>
    <row r="499" spans="1:17" ht="43.5" customHeight="1">
      <c r="A499" s="138"/>
      <c r="B499" s="135"/>
      <c r="C499" s="65"/>
      <c r="D499" s="64"/>
      <c r="E499" s="64"/>
      <c r="F499" s="97"/>
      <c r="G499" s="132"/>
      <c r="H499" s="139"/>
      <c r="I499" s="37"/>
      <c r="J499" s="37"/>
      <c r="K499" s="37"/>
      <c r="L499" s="131"/>
      <c r="M499" s="131"/>
      <c r="N499" s="133"/>
      <c r="O499" s="133"/>
      <c r="P499" s="133"/>
      <c r="Q499" s="133"/>
    </row>
    <row r="500" spans="1:17" ht="43.5" customHeight="1">
      <c r="A500" s="138"/>
      <c r="B500" s="135"/>
      <c r="C500" s="65"/>
      <c r="D500" s="64"/>
      <c r="E500" s="64"/>
      <c r="F500" s="97"/>
      <c r="G500" s="132"/>
      <c r="H500" s="139"/>
      <c r="I500" s="37"/>
      <c r="J500" s="37"/>
      <c r="K500" s="37"/>
      <c r="L500" s="131"/>
      <c r="M500" s="131"/>
      <c r="N500" s="133"/>
      <c r="O500" s="133"/>
      <c r="P500" s="133"/>
      <c r="Q500" s="133"/>
    </row>
    <row r="501" spans="1:17" ht="43.5" customHeight="1">
      <c r="A501" s="138"/>
      <c r="B501" s="135"/>
      <c r="C501" s="65"/>
      <c r="D501" s="64"/>
      <c r="E501" s="64"/>
      <c r="F501" s="97"/>
      <c r="G501" s="132"/>
      <c r="H501" s="139"/>
      <c r="I501" s="37"/>
      <c r="J501" s="37"/>
      <c r="K501" s="37"/>
      <c r="L501" s="131"/>
      <c r="M501" s="131"/>
      <c r="N501" s="133"/>
      <c r="O501" s="133"/>
      <c r="P501" s="133"/>
      <c r="Q501" s="133"/>
    </row>
  </sheetData>
  <sheetProtection formatCells="0" formatColumns="0" formatRows="0" insertColumns="0" insertRows="0" insertHyperlinks="0" deleteColumns="0" deleteRows="0" sort="0" autoFilter="0" pivotTables="0"/>
  <autoFilter ref="B1:Q424" xr:uid="{00000000-0009-0000-0000-000006000000}">
    <sortState xmlns:xlrd2="http://schemas.microsoft.com/office/spreadsheetml/2017/richdata2" ref="B2:Q424">
      <sortCondition ref="H1:H424"/>
    </sortState>
  </autoFilter>
  <sortState xmlns:xlrd2="http://schemas.microsoft.com/office/spreadsheetml/2017/richdata2" ref="A2:Q500">
    <sortCondition ref="F131"/>
  </sortState>
  <conditionalFormatting sqref="F1:H1048576">
    <cfRule type="duplicateValues" dxfId="0" priority="4"/>
  </conditionalFormatting>
  <conditionalFormatting sqref="I1:M1048576">
    <cfRule type="colorScale" priority="2">
      <colorScale>
        <cfvo type="min"/>
        <cfvo type="percentile" val="50"/>
        <cfvo type="max"/>
        <color rgb="FFF8696B"/>
        <color rgb="FFFFEB84"/>
        <color rgb="FF63BE7B"/>
      </colorScale>
    </cfRule>
  </conditionalFormatting>
  <hyperlinks>
    <hyperlink ref="H157" r:id="rId1" xr:uid="{00000000-0004-0000-0600-000000000000}"/>
    <hyperlink ref="H16" r:id="rId2" xr:uid="{00000000-0004-0000-0600-000001000000}"/>
    <hyperlink ref="H104" r:id="rId3" xr:uid="{00000000-0004-0000-0600-000002000000}"/>
    <hyperlink ref="H132" r:id="rId4" xr:uid="{00000000-0004-0000-0600-000003000000}"/>
    <hyperlink ref="H68" r:id="rId5" xr:uid="{00000000-0004-0000-0600-000004000000}"/>
    <hyperlink ref="H43" r:id="rId6" xr:uid="{00000000-0004-0000-0600-000005000000}"/>
    <hyperlink ref="H110" r:id="rId7" xr:uid="{00000000-0004-0000-0600-000006000000}"/>
    <hyperlink ref="H123" r:id="rId8" xr:uid="{00000000-0004-0000-0600-000007000000}"/>
    <hyperlink ref="H169" r:id="rId9" xr:uid="{00000000-0004-0000-0600-000008000000}"/>
    <hyperlink ref="H134" r:id="rId10" xr:uid="{00000000-0004-0000-0600-000009000000}"/>
    <hyperlink ref="H63" r:id="rId11" xr:uid="{00000000-0004-0000-0600-00000A000000}"/>
    <hyperlink ref="H162" r:id="rId12" xr:uid="{00000000-0004-0000-0600-00000B000000}"/>
    <hyperlink ref="H160" r:id="rId13" xr:uid="{00000000-0004-0000-0600-00000C000000}"/>
    <hyperlink ref="H14" r:id="rId14" xr:uid="{00000000-0004-0000-0600-00000D000000}"/>
    <hyperlink ref="H163" r:id="rId15" xr:uid="{00000000-0004-0000-0600-00000E000000}"/>
    <hyperlink ref="H32" r:id="rId16" xr:uid="{00000000-0004-0000-0600-00000F000000}"/>
    <hyperlink ref="H129" r:id="rId17" xr:uid="{00000000-0004-0000-0600-000010000000}"/>
    <hyperlink ref="H51" r:id="rId18" xr:uid="{00000000-0004-0000-0600-000011000000}"/>
    <hyperlink ref="H138" r:id="rId19" xr:uid="{00000000-0004-0000-0600-000012000000}"/>
    <hyperlink ref="H164" r:id="rId20" xr:uid="{00000000-0004-0000-0600-000013000000}"/>
    <hyperlink ref="H165" r:id="rId21" xr:uid="{00000000-0004-0000-0600-000014000000}"/>
    <hyperlink ref="H109" r:id="rId22" xr:uid="{00000000-0004-0000-0600-000015000000}"/>
    <hyperlink ref="H61" r:id="rId23" xr:uid="{00000000-0004-0000-0600-000016000000}"/>
    <hyperlink ref="H102" r:id="rId24" xr:uid="{00000000-0004-0000-0600-000017000000}"/>
    <hyperlink ref="H59" r:id="rId25" xr:uid="{00000000-0004-0000-0600-000018000000}"/>
    <hyperlink ref="H24" r:id="rId26" xr:uid="{00000000-0004-0000-0600-000019000000}"/>
    <hyperlink ref="H166" r:id="rId27" xr:uid="{00000000-0004-0000-0600-00001A000000}"/>
    <hyperlink ref="H20" r:id="rId28" xr:uid="{00000000-0004-0000-0600-00001B000000}"/>
    <hyperlink ref="H101" r:id="rId29" xr:uid="{00000000-0004-0000-0600-00001C000000}"/>
    <hyperlink ref="H85" r:id="rId30" xr:uid="{00000000-0004-0000-0600-00001D000000}"/>
    <hyperlink ref="H5" r:id="rId31" xr:uid="{00000000-0004-0000-0600-00001E000000}"/>
    <hyperlink ref="H135" r:id="rId32" xr:uid="{00000000-0004-0000-0600-00001F000000}"/>
    <hyperlink ref="H139" r:id="rId33" xr:uid="{00000000-0004-0000-0600-000020000000}"/>
    <hyperlink ref="H89" r:id="rId34" xr:uid="{00000000-0004-0000-0600-000021000000}"/>
    <hyperlink ref="H39" r:id="rId35" xr:uid="{00000000-0004-0000-0600-000022000000}"/>
    <hyperlink ref="H158" r:id="rId36" xr:uid="{00000000-0004-0000-0600-000023000000}"/>
    <hyperlink ref="H45" r:id="rId37" xr:uid="{00000000-0004-0000-0600-000024000000}"/>
    <hyperlink ref="H161" r:id="rId38" xr:uid="{00000000-0004-0000-0600-000025000000}"/>
    <hyperlink ref="H35" r:id="rId39" xr:uid="{00000000-0004-0000-0600-000026000000}"/>
    <hyperlink ref="H151" r:id="rId40" xr:uid="{00000000-0004-0000-0600-000027000000}"/>
    <hyperlink ref="H54" r:id="rId41" xr:uid="{00000000-0004-0000-0600-000028000000}"/>
    <hyperlink ref="H167" r:id="rId42" xr:uid="{00000000-0004-0000-0600-000029000000}"/>
    <hyperlink ref="H170" r:id="rId43" xr:uid="{00000000-0004-0000-0600-00002A000000}"/>
    <hyperlink ref="H10" r:id="rId44" xr:uid="{00000000-0004-0000-0600-00002B000000}"/>
    <hyperlink ref="H147" r:id="rId45" xr:uid="{00000000-0004-0000-0600-00002C000000}"/>
    <hyperlink ref="H117" r:id="rId46" xr:uid="{00000000-0004-0000-0600-00002D000000}"/>
    <hyperlink ref="H56" r:id="rId47" xr:uid="{00000000-0004-0000-0600-00002E000000}"/>
    <hyperlink ref="H74" r:id="rId48" xr:uid="{00000000-0004-0000-0600-00002F000000}"/>
    <hyperlink ref="H141" r:id="rId49" xr:uid="{00000000-0004-0000-0600-000030000000}"/>
    <hyperlink ref="H90" r:id="rId50" xr:uid="{00000000-0004-0000-0600-000031000000}"/>
    <hyperlink ref="H108" r:id="rId51" xr:uid="{00000000-0004-0000-0600-000032000000}"/>
    <hyperlink ref="H7" r:id="rId52" xr:uid="{00000000-0004-0000-0600-000033000000}"/>
    <hyperlink ref="H145" r:id="rId53" xr:uid="{00000000-0004-0000-0600-000034000000}"/>
    <hyperlink ref="H149" r:id="rId54" xr:uid="{00000000-0004-0000-0600-000035000000}"/>
    <hyperlink ref="H159" r:id="rId55" xr:uid="{00000000-0004-0000-0600-000036000000}"/>
    <hyperlink ref="H148" r:id="rId56" xr:uid="{00000000-0004-0000-0600-000037000000}"/>
    <hyperlink ref="H144" r:id="rId57" xr:uid="{00000000-0004-0000-0600-000038000000}"/>
    <hyperlink ref="H55" r:id="rId58" xr:uid="{00000000-0004-0000-0600-000039000000}"/>
    <hyperlink ref="H67" r:id="rId59" xr:uid="{00000000-0004-0000-0600-00003A000000}"/>
    <hyperlink ref="H71" r:id="rId60" xr:uid="{00000000-0004-0000-0600-00003B000000}"/>
    <hyperlink ref="H131" r:id="rId61" xr:uid="{00000000-0004-0000-0600-00003C000000}"/>
    <hyperlink ref="H119" r:id="rId62" xr:uid="{00000000-0004-0000-0600-00003D000000}"/>
    <hyperlink ref="H150" r:id="rId63" xr:uid="{00000000-0004-0000-0600-00003E000000}"/>
    <hyperlink ref="H153" r:id="rId64" xr:uid="{00000000-0004-0000-0600-00003F000000}"/>
    <hyperlink ref="H37" r:id="rId65" xr:uid="{00000000-0004-0000-0600-000040000000}"/>
    <hyperlink ref="H113" r:id="rId66" xr:uid="{00000000-0004-0000-0600-000041000000}"/>
    <hyperlink ref="H97" r:id="rId67" xr:uid="{00000000-0004-0000-0600-000042000000}"/>
    <hyperlink ref="H127" r:id="rId68" xr:uid="{00000000-0004-0000-0600-000043000000}"/>
    <hyperlink ref="H28" r:id="rId69" xr:uid="{00000000-0004-0000-0600-000044000000}"/>
    <hyperlink ref="H94" r:id="rId70" xr:uid="{00000000-0004-0000-0600-000045000000}"/>
    <hyperlink ref="H122" r:id="rId71" xr:uid="{00000000-0004-0000-0600-000046000000}"/>
    <hyperlink ref="H118" r:id="rId72" xr:uid="{00000000-0004-0000-0600-000047000000}"/>
    <hyperlink ref="H15" r:id="rId73" xr:uid="{00000000-0004-0000-0600-000048000000}"/>
    <hyperlink ref="H86" r:id="rId74" xr:uid="{00000000-0004-0000-0600-000049000000}"/>
    <hyperlink ref="H46" r:id="rId75" xr:uid="{00000000-0004-0000-0600-00004A000000}"/>
    <hyperlink ref="H100" r:id="rId76" xr:uid="{00000000-0004-0000-0600-00004B000000}"/>
    <hyperlink ref="H128" r:id="rId77" xr:uid="{00000000-0004-0000-0600-00004C000000}"/>
    <hyperlink ref="H79" r:id="rId78" xr:uid="{00000000-0004-0000-0600-00004D000000}"/>
    <hyperlink ref="H99" r:id="rId79" xr:uid="{00000000-0004-0000-0600-00004E000000}"/>
    <hyperlink ref="H140" r:id="rId80" xr:uid="{00000000-0004-0000-0600-00004F000000}"/>
    <hyperlink ref="H111" r:id="rId81" xr:uid="{00000000-0004-0000-0600-000050000000}"/>
    <hyperlink ref="H137" r:id="rId82" xr:uid="{00000000-0004-0000-0600-000051000000}"/>
    <hyperlink ref="H4" r:id="rId83" xr:uid="{00000000-0004-0000-0600-000052000000}"/>
    <hyperlink ref="H82" r:id="rId84" xr:uid="{00000000-0004-0000-0600-000053000000}"/>
    <hyperlink ref="H57" r:id="rId85" xr:uid="{00000000-0004-0000-0600-000054000000}"/>
    <hyperlink ref="H142" r:id="rId86" xr:uid="{00000000-0004-0000-0600-000055000000}"/>
    <hyperlink ref="H143" r:id="rId87" xr:uid="{00000000-0004-0000-0600-000056000000}"/>
    <hyperlink ref="H41" r:id="rId88" xr:uid="{00000000-0004-0000-0600-000057000000}"/>
    <hyperlink ref="H146" r:id="rId89" xr:uid="{00000000-0004-0000-0600-000058000000}"/>
    <hyperlink ref="H168" r:id="rId90" xr:uid="{00000000-0004-0000-0600-000059000000}"/>
    <hyperlink ref="H112" r:id="rId91" xr:uid="{00000000-0004-0000-0600-00005A000000}"/>
    <hyperlink ref="H88" r:id="rId92" xr:uid="{00000000-0004-0000-0600-00005B000000}"/>
    <hyperlink ref="H11" r:id="rId93" xr:uid="{00000000-0004-0000-0600-00005C000000}"/>
    <hyperlink ref="H84" r:id="rId94" xr:uid="{00000000-0004-0000-0600-00005D000000}"/>
    <hyperlink ref="H47" r:id="rId95" xr:uid="{00000000-0004-0000-0600-00005E000000}"/>
    <hyperlink ref="H136" r:id="rId96" xr:uid="{00000000-0004-0000-0600-00005F000000}"/>
    <hyperlink ref="H121" r:id="rId97" xr:uid="{00000000-0004-0000-0600-000060000000}"/>
    <hyperlink ref="H70" r:id="rId98" xr:uid="{00000000-0004-0000-0600-000061000000}"/>
    <hyperlink ref="H58" r:id="rId99" xr:uid="{00000000-0004-0000-0600-000062000000}"/>
    <hyperlink ref="H13" r:id="rId100" xr:uid="{00000000-0004-0000-0600-000063000000}"/>
    <hyperlink ref="H19" r:id="rId101" xr:uid="{00000000-0004-0000-0600-000064000000}"/>
    <hyperlink ref="H64" r:id="rId102" xr:uid="{00000000-0004-0000-0600-000065000000}"/>
    <hyperlink ref="H83" r:id="rId103" xr:uid="{00000000-0004-0000-0600-000066000000}"/>
    <hyperlink ref="H17" r:id="rId104" xr:uid="{00000000-0004-0000-0600-000067000000}"/>
    <hyperlink ref="H50" r:id="rId105" xr:uid="{00000000-0004-0000-0600-000068000000}"/>
    <hyperlink ref="H34" r:id="rId106" xr:uid="{00000000-0004-0000-0600-000069000000}"/>
    <hyperlink ref="H8" r:id="rId107" xr:uid="{00000000-0004-0000-0600-00006A000000}"/>
    <hyperlink ref="H125" r:id="rId108" xr:uid="{00000000-0004-0000-0600-00006B000000}"/>
    <hyperlink ref="H156" r:id="rId109" xr:uid="{00000000-0004-0000-0600-00006C000000}"/>
    <hyperlink ref="H18" r:id="rId110" xr:uid="{00000000-0004-0000-0600-00006D000000}"/>
    <hyperlink ref="H69" r:id="rId111" xr:uid="{00000000-0004-0000-0600-00006E000000}"/>
    <hyperlink ref="H38" r:id="rId112" xr:uid="{00000000-0004-0000-0600-00006F000000}"/>
    <hyperlink ref="H76" r:id="rId113" xr:uid="{00000000-0004-0000-0600-000070000000}"/>
    <hyperlink ref="H98" r:id="rId114" xr:uid="{00000000-0004-0000-0600-000071000000}"/>
    <hyperlink ref="H77" r:id="rId115" xr:uid="{00000000-0004-0000-0600-000072000000}"/>
    <hyperlink ref="H106" r:id="rId116" xr:uid="{00000000-0004-0000-0600-000073000000}"/>
    <hyperlink ref="H22" r:id="rId117" xr:uid="{00000000-0004-0000-0600-000074000000}"/>
    <hyperlink ref="H92" r:id="rId118" xr:uid="{00000000-0004-0000-0600-000075000000}"/>
    <hyperlink ref="H52" r:id="rId119" xr:uid="{00000000-0004-0000-0600-000076000000}"/>
    <hyperlink ref="H81" r:id="rId120" xr:uid="{00000000-0004-0000-0600-000077000000}"/>
    <hyperlink ref="H73" r:id="rId121" xr:uid="{00000000-0004-0000-0600-000078000000}"/>
    <hyperlink ref="H78" r:id="rId122" xr:uid="{00000000-0004-0000-0600-000079000000}"/>
    <hyperlink ref="H29" r:id="rId123" xr:uid="{00000000-0004-0000-0600-00007A000000}"/>
    <hyperlink ref="H60" r:id="rId124" xr:uid="{00000000-0004-0000-0600-00007B000000}"/>
    <hyperlink ref="H107" r:id="rId125" xr:uid="{00000000-0004-0000-0600-00007C000000}"/>
    <hyperlink ref="H130" r:id="rId126" xr:uid="{00000000-0004-0000-0600-00007D000000}"/>
    <hyperlink ref="H62" r:id="rId127" xr:uid="{00000000-0004-0000-0600-00007E000000}"/>
    <hyperlink ref="H87" r:id="rId128" xr:uid="{00000000-0004-0000-0600-00007F000000}"/>
    <hyperlink ref="H65" r:id="rId129" xr:uid="{00000000-0004-0000-0600-000080000000}"/>
    <hyperlink ref="H36" r:id="rId130" xr:uid="{00000000-0004-0000-0600-000081000000}"/>
    <hyperlink ref="H154" r:id="rId131" xr:uid="{00000000-0004-0000-0600-000082000000}"/>
    <hyperlink ref="H152" r:id="rId132" xr:uid="{00000000-0004-0000-0600-000083000000}"/>
    <hyperlink ref="H155" r:id="rId133" xr:uid="{00000000-0004-0000-0600-000084000000}"/>
    <hyperlink ref="H48" r:id="rId134" xr:uid="{00000000-0004-0000-0600-000085000000}"/>
    <hyperlink ref="H124" r:id="rId135" xr:uid="{00000000-0004-0000-0600-000086000000}"/>
    <hyperlink ref="H120" r:id="rId136" xr:uid="{00000000-0004-0000-0600-000087000000}"/>
    <hyperlink ref="H116" r:id="rId137" xr:uid="{00000000-0004-0000-0600-000088000000}"/>
    <hyperlink ref="H75" r:id="rId138" xr:uid="{00000000-0004-0000-0600-000089000000}"/>
    <hyperlink ref="H6" r:id="rId139" xr:uid="{00000000-0004-0000-0600-00008A000000}"/>
    <hyperlink ref="H40" r:id="rId140" xr:uid="{00000000-0004-0000-0600-00008B000000}"/>
    <hyperlink ref="H26" r:id="rId141" xr:uid="{00000000-0004-0000-0600-00008C000000}"/>
    <hyperlink ref="H115" r:id="rId142" xr:uid="{00000000-0004-0000-0600-00008D000000}"/>
    <hyperlink ref="H114" r:id="rId143" xr:uid="{00000000-0004-0000-0600-00008E000000}"/>
    <hyperlink ref="H126" r:id="rId144" xr:uid="{00000000-0004-0000-0600-00008F000000}"/>
    <hyperlink ref="H21" r:id="rId145" xr:uid="{00000000-0004-0000-0600-000090000000}"/>
    <hyperlink ref="H3" r:id="rId146" xr:uid="{00000000-0004-0000-0600-000091000000}"/>
    <hyperlink ref="H23" r:id="rId147" xr:uid="{00000000-0004-0000-0600-000092000000}"/>
    <hyperlink ref="H31" r:id="rId148" xr:uid="{00000000-0004-0000-0600-000093000000}"/>
    <hyperlink ref="H49" r:id="rId149" xr:uid="{00000000-0004-0000-0600-000094000000}"/>
    <hyperlink ref="H42" r:id="rId150" xr:uid="{00000000-0004-0000-0600-000095000000}"/>
    <hyperlink ref="H12" r:id="rId151" xr:uid="{00000000-0004-0000-0600-000096000000}"/>
    <hyperlink ref="H53" r:id="rId152" xr:uid="{00000000-0004-0000-0600-000097000000}"/>
    <hyperlink ref="H30" r:id="rId153" xr:uid="{00000000-0004-0000-0600-000098000000}"/>
    <hyperlink ref="H44" r:id="rId154" xr:uid="{00000000-0004-0000-0600-000099000000}"/>
    <hyperlink ref="H93" r:id="rId155" xr:uid="{00000000-0004-0000-0600-00009A000000}"/>
    <hyperlink ref="H91" r:id="rId156" xr:uid="{00000000-0004-0000-0600-00009B000000}"/>
    <hyperlink ref="H95" r:id="rId157" xr:uid="{00000000-0004-0000-0600-00009C000000}"/>
    <hyperlink ref="H25" r:id="rId158" xr:uid="{00000000-0004-0000-0600-00009D000000}"/>
    <hyperlink ref="H133" r:id="rId159" xr:uid="{00000000-0004-0000-0600-00009E000000}"/>
    <hyperlink ref="H2" r:id="rId160" xr:uid="{00000000-0004-0000-0600-00009F000000}"/>
    <hyperlink ref="H9" r:id="rId161" xr:uid="{00000000-0004-0000-0600-0000A0000000}"/>
    <hyperlink ref="H105" r:id="rId162" xr:uid="{00000000-0004-0000-0600-0000A1000000}"/>
    <hyperlink ref="H27" r:id="rId163" xr:uid="{00000000-0004-0000-0600-0000A2000000}"/>
    <hyperlink ref="H80" r:id="rId164" xr:uid="{00000000-0004-0000-0600-0000A3000000}"/>
    <hyperlink ref="H72" r:id="rId165" xr:uid="{00000000-0004-0000-0600-0000A4000000}"/>
    <hyperlink ref="H33" r:id="rId166" xr:uid="{00000000-0004-0000-0600-0000A5000000}"/>
    <hyperlink ref="H96" r:id="rId167" xr:uid="{00000000-0004-0000-0600-0000A6000000}"/>
    <hyperlink ref="H66" r:id="rId168" xr:uid="{00000000-0004-0000-0600-0000A7000000}"/>
    <hyperlink ref="H103" r:id="rId169" xr:uid="{00000000-0004-0000-0600-0000A8000000}"/>
  </hyperlinks>
  <pageMargins left="0.7" right="0.7" top="0.75" bottom="0.75" header="0.3" footer="0.3"/>
  <pageSetup orientation="portrait" r:id="rId170"/>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600-000000000000}">
          <x14:formula1>
            <xm:f>References!$B$14:$B$21</xm:f>
          </x14:formula1>
          <xm:sqref>O2:O1048576</xm:sqref>
        </x14:dataValidation>
        <x14:dataValidation type="list" allowBlank="1" showInputMessage="1" showErrorMessage="1" xr:uid="{00000000-0002-0000-0600-000001000000}">
          <x14:formula1>
            <xm:f>References!$B$36:$B$53</xm:f>
          </x14:formula1>
          <xm:sqref>P2:P1048576</xm:sqref>
        </x14:dataValidation>
        <x14:dataValidation type="list" allowBlank="1" showInputMessage="1" showErrorMessage="1" xr:uid="{00000000-0002-0000-0600-000002000000}">
          <x14:formula1>
            <xm:f>References!$B$25:$B$32</xm:f>
          </x14:formula1>
          <xm:sqref>N2:N1048576</xm:sqref>
        </x14:dataValidation>
        <x14:dataValidation type="list" allowBlank="1" showInputMessage="1" showErrorMessage="1" xr:uid="{00000000-0002-0000-0600-000003000000}">
          <x14:formula1>
            <xm:f>References!B14:B21</xm:f>
          </x14:formula1>
          <xm:sqref>O1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030A0"/>
  </sheetPr>
  <dimension ref="A1:E50"/>
  <sheetViews>
    <sheetView workbookViewId="0">
      <selection activeCell="A51" sqref="A51"/>
    </sheetView>
  </sheetViews>
  <sheetFormatPr defaultColWidth="0" defaultRowHeight="15"/>
  <cols>
    <col min="1" max="2" width="9.140625" style="14" customWidth="1"/>
    <col min="3" max="3" width="60" style="14" customWidth="1"/>
    <col min="4" max="4" width="75" style="14" customWidth="1"/>
    <col min="5" max="5" width="9.140625" style="14" customWidth="1"/>
    <col min="6" max="16384" width="9.140625" hidden="1"/>
  </cols>
  <sheetData>
    <row r="1" spans="1:5" s="5" customFormat="1">
      <c r="A1" s="14"/>
      <c r="B1" s="14"/>
      <c r="C1" s="14"/>
      <c r="D1" s="14"/>
      <c r="E1" s="14"/>
    </row>
    <row r="2" spans="1:5" ht="15" customHeight="1">
      <c r="B2" s="217" t="s">
        <v>44</v>
      </c>
      <c r="C2" s="218"/>
      <c r="D2" s="219"/>
    </row>
    <row r="3" spans="1:5" ht="15.75" customHeight="1">
      <c r="B3" s="220"/>
      <c r="C3" s="221"/>
      <c r="D3" s="222"/>
    </row>
    <row r="4" spans="1:5" s="5" customFormat="1" ht="15.75">
      <c r="A4" s="14"/>
      <c r="B4" s="210" t="s">
        <v>828</v>
      </c>
      <c r="C4" s="210"/>
      <c r="D4" s="210"/>
      <c r="E4" s="14"/>
    </row>
    <row r="5" spans="1:5">
      <c r="B5" s="94"/>
      <c r="C5" s="95"/>
      <c r="D5" s="96"/>
    </row>
    <row r="6" spans="1:5">
      <c r="B6" s="211" t="s">
        <v>829</v>
      </c>
      <c r="C6" s="212"/>
      <c r="D6" s="213"/>
    </row>
    <row r="7" spans="1:5" ht="15.75">
      <c r="B7" s="22" t="s">
        <v>830</v>
      </c>
      <c r="C7" s="22" t="s">
        <v>44</v>
      </c>
      <c r="D7" s="22" t="s">
        <v>59</v>
      </c>
    </row>
    <row r="8" spans="1:5" ht="60">
      <c r="B8" s="9" t="s">
        <v>831</v>
      </c>
      <c r="C8" s="10" t="s">
        <v>832</v>
      </c>
      <c r="D8" s="1" t="s">
        <v>833</v>
      </c>
    </row>
    <row r="9" spans="1:5" ht="45">
      <c r="B9" s="9" t="s">
        <v>834</v>
      </c>
      <c r="C9" s="10" t="s">
        <v>835</v>
      </c>
      <c r="D9" s="1" t="s">
        <v>836</v>
      </c>
    </row>
    <row r="10" spans="1:5" ht="30">
      <c r="B10" s="9" t="s">
        <v>837</v>
      </c>
      <c r="C10" s="10" t="s">
        <v>838</v>
      </c>
      <c r="D10" s="1" t="s">
        <v>839</v>
      </c>
    </row>
    <row r="11" spans="1:5" ht="45">
      <c r="B11" s="9" t="s">
        <v>840</v>
      </c>
      <c r="C11" s="10" t="s">
        <v>841</v>
      </c>
      <c r="D11" s="1" t="s">
        <v>842</v>
      </c>
    </row>
    <row r="12" spans="1:5" ht="45">
      <c r="B12" s="9" t="s">
        <v>843</v>
      </c>
      <c r="C12" s="10" t="s">
        <v>844</v>
      </c>
      <c r="D12" s="1" t="s">
        <v>845</v>
      </c>
    </row>
    <row r="13" spans="1:5" ht="30">
      <c r="B13" s="9" t="s">
        <v>846</v>
      </c>
      <c r="C13" s="11" t="s">
        <v>847</v>
      </c>
      <c r="D13" s="7" t="s">
        <v>848</v>
      </c>
    </row>
    <row r="14" spans="1:5">
      <c r="B14" s="94"/>
      <c r="C14" s="95"/>
      <c r="D14" s="96"/>
    </row>
    <row r="15" spans="1:5" ht="15" customHeight="1">
      <c r="B15" s="217" t="s">
        <v>45</v>
      </c>
      <c r="C15" s="218"/>
      <c r="D15" s="219"/>
    </row>
    <row r="16" spans="1:5" ht="15.75" customHeight="1">
      <c r="B16" s="220"/>
      <c r="C16" s="221"/>
      <c r="D16" s="222"/>
    </row>
    <row r="17" spans="2:4" ht="15.75" customHeight="1">
      <c r="B17" s="210" t="s">
        <v>849</v>
      </c>
      <c r="C17" s="210"/>
      <c r="D17" s="210"/>
    </row>
    <row r="18" spans="2:4">
      <c r="B18" s="94"/>
      <c r="C18" s="95"/>
      <c r="D18" s="96"/>
    </row>
    <row r="19" spans="2:4">
      <c r="B19" s="214" t="s">
        <v>850</v>
      </c>
      <c r="C19" s="215"/>
      <c r="D19" s="216"/>
    </row>
    <row r="20" spans="2:4" ht="15.75">
      <c r="B20" s="8" t="s">
        <v>830</v>
      </c>
      <c r="C20" s="8" t="s">
        <v>851</v>
      </c>
      <c r="D20" s="8" t="s">
        <v>59</v>
      </c>
    </row>
    <row r="21" spans="2:4">
      <c r="B21" s="9" t="s">
        <v>852</v>
      </c>
      <c r="C21" s="1" t="s">
        <v>853</v>
      </c>
      <c r="D21" s="1"/>
    </row>
    <row r="22" spans="2:4">
      <c r="B22" s="9" t="s">
        <v>852</v>
      </c>
      <c r="C22" s="1" t="s">
        <v>853</v>
      </c>
      <c r="D22" s="1"/>
    </row>
    <row r="23" spans="2:4">
      <c r="B23" s="9" t="s">
        <v>852</v>
      </c>
      <c r="C23" s="1" t="s">
        <v>853</v>
      </c>
      <c r="D23" s="1"/>
    </row>
    <row r="24" spans="2:4">
      <c r="B24" s="9" t="s">
        <v>852</v>
      </c>
      <c r="C24" s="1" t="s">
        <v>853</v>
      </c>
      <c r="D24" s="1"/>
    </row>
    <row r="25" spans="2:4">
      <c r="B25" s="9" t="s">
        <v>852</v>
      </c>
      <c r="C25" s="1" t="s">
        <v>853</v>
      </c>
      <c r="D25" s="7"/>
    </row>
    <row r="26" spans="2:4">
      <c r="B26" s="3" t="s">
        <v>852</v>
      </c>
      <c r="C26" s="6" t="s">
        <v>854</v>
      </c>
      <c r="D26" s="3"/>
    </row>
    <row r="27" spans="2:4">
      <c r="B27" s="3" t="s">
        <v>852</v>
      </c>
      <c r="C27" s="6" t="s">
        <v>854</v>
      </c>
      <c r="D27" s="3"/>
    </row>
    <row r="28" spans="2:4">
      <c r="B28" s="3" t="s">
        <v>852</v>
      </c>
      <c r="C28" s="6" t="s">
        <v>854</v>
      </c>
      <c r="D28" s="3"/>
    </row>
    <row r="29" spans="2:4">
      <c r="B29" s="3" t="s">
        <v>852</v>
      </c>
      <c r="C29" s="6" t="s">
        <v>854</v>
      </c>
      <c r="D29" s="3"/>
    </row>
    <row r="30" spans="2:4">
      <c r="B30" s="3" t="s">
        <v>852</v>
      </c>
      <c r="C30" s="6" t="s">
        <v>854</v>
      </c>
      <c r="D30" s="3"/>
    </row>
    <row r="31" spans="2:4">
      <c r="B31" s="3" t="s">
        <v>852</v>
      </c>
      <c r="C31" s="3" t="s">
        <v>855</v>
      </c>
      <c r="D31" s="3"/>
    </row>
    <row r="32" spans="2:4">
      <c r="B32" s="3" t="s">
        <v>852</v>
      </c>
      <c r="C32" s="3" t="s">
        <v>855</v>
      </c>
      <c r="D32" s="3"/>
    </row>
    <row r="33" spans="2:4">
      <c r="B33" s="3" t="s">
        <v>852</v>
      </c>
      <c r="C33" s="3" t="s">
        <v>855</v>
      </c>
      <c r="D33" s="3"/>
    </row>
    <row r="34" spans="2:4">
      <c r="B34" s="3" t="s">
        <v>852</v>
      </c>
      <c r="C34" s="3" t="s">
        <v>855</v>
      </c>
      <c r="D34" s="3"/>
    </row>
    <row r="35" spans="2:4">
      <c r="B35" s="3" t="s">
        <v>852</v>
      </c>
      <c r="C35" s="3" t="s">
        <v>855</v>
      </c>
      <c r="D35" s="3"/>
    </row>
    <row r="36" spans="2:4">
      <c r="B36" s="3"/>
      <c r="C36" s="3"/>
      <c r="D36" s="3"/>
    </row>
    <row r="37" spans="2:4">
      <c r="B37" s="3"/>
      <c r="C37" s="3"/>
      <c r="D37" s="3"/>
    </row>
    <row r="38" spans="2:4">
      <c r="B38" s="3"/>
      <c r="C38" s="3"/>
      <c r="D38" s="3"/>
    </row>
    <row r="39" spans="2:4">
      <c r="B39" s="3"/>
      <c r="C39" s="3"/>
      <c r="D39" s="3"/>
    </row>
    <row r="40" spans="2:4">
      <c r="B40" s="3"/>
      <c r="C40" s="3"/>
      <c r="D40" s="3"/>
    </row>
    <row r="41" spans="2:4">
      <c r="B41" s="3"/>
      <c r="C41" s="3"/>
      <c r="D41" s="3"/>
    </row>
    <row r="42" spans="2:4">
      <c r="B42" s="3"/>
      <c r="C42" s="3"/>
      <c r="D42" s="3"/>
    </row>
    <row r="43" spans="2:4">
      <c r="B43" s="3"/>
      <c r="C43" s="3"/>
      <c r="D43" s="3"/>
    </row>
    <row r="44" spans="2:4">
      <c r="B44" s="3"/>
      <c r="C44" s="3"/>
      <c r="D44" s="3"/>
    </row>
    <row r="45" spans="2:4">
      <c r="B45" s="3"/>
      <c r="C45" s="3"/>
      <c r="D45" s="3"/>
    </row>
    <row r="46" spans="2:4">
      <c r="B46" s="3"/>
      <c r="C46" s="3"/>
      <c r="D46" s="3"/>
    </row>
    <row r="47" spans="2:4">
      <c r="B47" s="3"/>
      <c r="C47" s="3"/>
      <c r="D47" s="3"/>
    </row>
    <row r="48" spans="2:4">
      <c r="B48" s="3"/>
      <c r="C48" s="3"/>
      <c r="D48" s="3"/>
    </row>
    <row r="49" spans="2:4">
      <c r="B49" s="3"/>
      <c r="C49" s="3"/>
      <c r="D49" s="3"/>
    </row>
    <row r="50" spans="2:4">
      <c r="B50" s="3"/>
      <c r="C50" s="3"/>
      <c r="D50" s="3"/>
    </row>
  </sheetData>
  <mergeCells count="6">
    <mergeCell ref="B17:D17"/>
    <mergeCell ref="B6:D6"/>
    <mergeCell ref="B19:D19"/>
    <mergeCell ref="B2:D3"/>
    <mergeCell ref="B4:D4"/>
    <mergeCell ref="B15:D1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7030A0"/>
  </sheetPr>
  <dimension ref="A1:D54"/>
  <sheetViews>
    <sheetView workbookViewId="0">
      <selection activeCell="A55" sqref="A55"/>
    </sheetView>
  </sheetViews>
  <sheetFormatPr defaultColWidth="0" defaultRowHeight="15"/>
  <cols>
    <col min="1" max="1" width="9.140625" style="14" customWidth="1"/>
    <col min="2" max="2" width="17.7109375" style="14" customWidth="1"/>
    <col min="3" max="3" width="120" style="14" customWidth="1"/>
    <col min="4" max="4" width="9.140625" style="14" customWidth="1"/>
    <col min="5" max="16384" width="9.140625" hidden="1"/>
  </cols>
  <sheetData>
    <row r="1" spans="1:4" s="5" customFormat="1">
      <c r="A1" s="14"/>
      <c r="B1" s="14"/>
      <c r="C1" s="14"/>
      <c r="D1" s="14"/>
    </row>
    <row r="2" spans="1:4" s="5" customFormat="1" ht="30" customHeight="1">
      <c r="A2" s="14"/>
      <c r="B2" s="223" t="s">
        <v>856</v>
      </c>
      <c r="C2" s="224"/>
      <c r="D2" s="14"/>
    </row>
    <row r="3" spans="1:4" s="5" customFormat="1" ht="30" customHeight="1">
      <c r="A3" s="14"/>
      <c r="B3" s="41" t="s">
        <v>857</v>
      </c>
      <c r="C3" s="41" t="s">
        <v>59</v>
      </c>
      <c r="D3" s="14"/>
    </row>
    <row r="4" spans="1:4" s="5" customFormat="1" ht="30" customHeight="1">
      <c r="A4" s="14"/>
      <c r="B4" s="72" t="s">
        <v>858</v>
      </c>
      <c r="C4" s="73" t="s">
        <v>859</v>
      </c>
      <c r="D4" s="14"/>
    </row>
    <row r="5" spans="1:4" s="5" customFormat="1" ht="30" customHeight="1">
      <c r="A5" s="14"/>
      <c r="B5" s="72" t="s">
        <v>860</v>
      </c>
      <c r="C5" s="73" t="s">
        <v>861</v>
      </c>
      <c r="D5" s="14"/>
    </row>
    <row r="6" spans="1:4" s="5" customFormat="1" ht="30" customHeight="1">
      <c r="A6" s="14"/>
      <c r="B6" s="72" t="s">
        <v>862</v>
      </c>
      <c r="C6" s="73" t="s">
        <v>863</v>
      </c>
      <c r="D6" s="14"/>
    </row>
    <row r="7" spans="1:4" s="5" customFormat="1" ht="38.25">
      <c r="A7" s="14"/>
      <c r="B7" s="72" t="s">
        <v>864</v>
      </c>
      <c r="C7" s="73" t="s">
        <v>865</v>
      </c>
      <c r="D7" s="14"/>
    </row>
    <row r="8" spans="1:4" s="5" customFormat="1" ht="30" customHeight="1">
      <c r="A8" s="14"/>
      <c r="B8" s="72" t="s">
        <v>866</v>
      </c>
      <c r="C8" s="73" t="s">
        <v>867</v>
      </c>
      <c r="D8" s="14"/>
    </row>
    <row r="9" spans="1:4" s="5" customFormat="1" ht="30" customHeight="1">
      <c r="A9" s="14"/>
      <c r="B9" s="72" t="s">
        <v>868</v>
      </c>
      <c r="C9" s="73" t="s">
        <v>869</v>
      </c>
      <c r="D9" s="14"/>
    </row>
    <row r="10" spans="1:4" s="5" customFormat="1" ht="30" customHeight="1">
      <c r="A10" s="14"/>
      <c r="B10" s="72" t="s">
        <v>870</v>
      </c>
      <c r="C10" s="73" t="s">
        <v>871</v>
      </c>
      <c r="D10" s="14"/>
    </row>
    <row r="11" spans="1:4">
      <c r="B11" s="94"/>
      <c r="C11" s="96"/>
    </row>
    <row r="12" spans="1:4" ht="30" customHeight="1">
      <c r="B12" s="223" t="s">
        <v>49</v>
      </c>
      <c r="C12" s="224"/>
    </row>
    <row r="13" spans="1:4" ht="30" customHeight="1">
      <c r="B13" s="41" t="s">
        <v>872</v>
      </c>
      <c r="C13" s="41" t="s">
        <v>59</v>
      </c>
    </row>
    <row r="14" spans="1:4" ht="30" customHeight="1">
      <c r="B14" s="72" t="s">
        <v>873</v>
      </c>
      <c r="C14" s="73" t="s">
        <v>874</v>
      </c>
    </row>
    <row r="15" spans="1:4" ht="30" customHeight="1">
      <c r="B15" s="72" t="s">
        <v>875</v>
      </c>
      <c r="C15" s="73" t="s">
        <v>876</v>
      </c>
    </row>
    <row r="16" spans="1:4" ht="30" customHeight="1">
      <c r="B16" s="72" t="s">
        <v>877</v>
      </c>
      <c r="C16" s="73" t="s">
        <v>878</v>
      </c>
    </row>
    <row r="17" spans="1:4" s="5" customFormat="1" ht="30" customHeight="1">
      <c r="A17" s="14"/>
      <c r="B17" s="72" t="s">
        <v>879</v>
      </c>
      <c r="C17" s="73" t="s">
        <v>880</v>
      </c>
      <c r="D17" s="14"/>
    </row>
    <row r="18" spans="1:4" ht="30" customHeight="1">
      <c r="B18" s="72" t="s">
        <v>881</v>
      </c>
      <c r="C18" s="73" t="s">
        <v>882</v>
      </c>
    </row>
    <row r="19" spans="1:4" s="5" customFormat="1" ht="30" customHeight="1">
      <c r="A19" s="14"/>
      <c r="B19" s="72" t="s">
        <v>883</v>
      </c>
      <c r="C19" s="73" t="s">
        <v>884</v>
      </c>
      <c r="D19" s="14"/>
    </row>
    <row r="20" spans="1:4" ht="30" customHeight="1">
      <c r="B20" s="74" t="s">
        <v>885</v>
      </c>
      <c r="C20" s="143" t="s">
        <v>886</v>
      </c>
    </row>
    <row r="21" spans="1:4" ht="30" customHeight="1">
      <c r="B21" s="75" t="s">
        <v>887</v>
      </c>
      <c r="C21" s="143" t="s">
        <v>887</v>
      </c>
    </row>
    <row r="22" spans="1:4">
      <c r="B22" s="94"/>
      <c r="C22" s="96"/>
    </row>
    <row r="23" spans="1:4" ht="30" customHeight="1">
      <c r="B23" s="223" t="s">
        <v>888</v>
      </c>
      <c r="C23" s="224"/>
    </row>
    <row r="24" spans="1:4" ht="30" customHeight="1">
      <c r="B24" s="41" t="s">
        <v>889</v>
      </c>
      <c r="C24" s="41" t="s">
        <v>59</v>
      </c>
    </row>
    <row r="25" spans="1:4" ht="30" customHeight="1">
      <c r="B25" s="72" t="s">
        <v>890</v>
      </c>
      <c r="C25" s="73" t="s">
        <v>891</v>
      </c>
    </row>
    <row r="26" spans="1:4" s="5" customFormat="1" ht="30" customHeight="1">
      <c r="A26" s="14"/>
      <c r="B26" s="72" t="s">
        <v>892</v>
      </c>
      <c r="C26" s="73" t="s">
        <v>893</v>
      </c>
      <c r="D26" s="14"/>
    </row>
    <row r="27" spans="1:4" ht="30" customHeight="1">
      <c r="B27" s="72" t="s">
        <v>894</v>
      </c>
      <c r="C27" s="73" t="s">
        <v>895</v>
      </c>
    </row>
    <row r="28" spans="1:4" ht="30" customHeight="1">
      <c r="B28" s="72" t="s">
        <v>896</v>
      </c>
      <c r="C28" s="73" t="s">
        <v>897</v>
      </c>
    </row>
    <row r="29" spans="1:4" s="5" customFormat="1" ht="30" customHeight="1">
      <c r="A29" s="14"/>
      <c r="B29" s="72" t="s">
        <v>898</v>
      </c>
      <c r="C29" s="73" t="s">
        <v>899</v>
      </c>
      <c r="D29" s="14"/>
    </row>
    <row r="30" spans="1:4" ht="30" customHeight="1">
      <c r="B30" s="72" t="s">
        <v>900</v>
      </c>
      <c r="C30" s="73" t="s">
        <v>901</v>
      </c>
    </row>
    <row r="31" spans="1:4" ht="30" customHeight="1">
      <c r="B31" s="74" t="s">
        <v>902</v>
      </c>
      <c r="C31" s="143" t="s">
        <v>903</v>
      </c>
    </row>
    <row r="32" spans="1:4" ht="30" customHeight="1">
      <c r="B32" s="75" t="s">
        <v>887</v>
      </c>
      <c r="C32" s="143" t="s">
        <v>887</v>
      </c>
    </row>
    <row r="33" spans="1:4">
      <c r="B33" s="94"/>
      <c r="C33" s="96"/>
    </row>
    <row r="34" spans="1:4" ht="30" customHeight="1">
      <c r="B34" s="223" t="s">
        <v>319</v>
      </c>
      <c r="C34" s="224"/>
    </row>
    <row r="35" spans="1:4" ht="30" customHeight="1">
      <c r="B35" s="41" t="s">
        <v>319</v>
      </c>
      <c r="C35" s="41" t="s">
        <v>59</v>
      </c>
    </row>
    <row r="36" spans="1:4" ht="30" customHeight="1">
      <c r="B36" s="72" t="s">
        <v>904</v>
      </c>
      <c r="C36" s="73" t="s">
        <v>905</v>
      </c>
    </row>
    <row r="37" spans="1:4" ht="30" customHeight="1">
      <c r="B37" s="72" t="s">
        <v>906</v>
      </c>
      <c r="C37" s="73" t="s">
        <v>907</v>
      </c>
    </row>
    <row r="38" spans="1:4" s="5" customFormat="1" ht="30" customHeight="1">
      <c r="A38" s="14"/>
      <c r="B38" s="72" t="s">
        <v>908</v>
      </c>
      <c r="C38" s="73" t="s">
        <v>909</v>
      </c>
      <c r="D38" s="14"/>
    </row>
    <row r="39" spans="1:4" ht="30" customHeight="1">
      <c r="B39" s="72" t="s">
        <v>910</v>
      </c>
      <c r="C39" s="73" t="s">
        <v>911</v>
      </c>
    </row>
    <row r="40" spans="1:4" ht="30" customHeight="1">
      <c r="B40" s="72" t="s">
        <v>912</v>
      </c>
      <c r="C40" s="73" t="s">
        <v>913</v>
      </c>
    </row>
    <row r="41" spans="1:4" s="5" customFormat="1" ht="30" customHeight="1">
      <c r="A41" s="14"/>
      <c r="B41" s="72" t="s">
        <v>914</v>
      </c>
      <c r="C41" s="73" t="s">
        <v>915</v>
      </c>
      <c r="D41" s="14"/>
    </row>
    <row r="42" spans="1:4" s="5" customFormat="1" ht="30" customHeight="1">
      <c r="A42" s="14"/>
      <c r="B42" s="72" t="s">
        <v>916</v>
      </c>
      <c r="C42" s="73" t="s">
        <v>917</v>
      </c>
      <c r="D42" s="14"/>
    </row>
    <row r="43" spans="1:4" s="5" customFormat="1" ht="30" customHeight="1">
      <c r="A43" s="14"/>
      <c r="B43" s="72" t="s">
        <v>918</v>
      </c>
      <c r="C43" s="73" t="s">
        <v>919</v>
      </c>
      <c r="D43" s="14"/>
    </row>
    <row r="44" spans="1:4" s="5" customFormat="1" ht="30" customHeight="1">
      <c r="A44" s="14"/>
      <c r="B44" s="72" t="s">
        <v>920</v>
      </c>
      <c r="C44" s="73" t="s">
        <v>921</v>
      </c>
      <c r="D44" s="14"/>
    </row>
    <row r="45" spans="1:4" ht="30" customHeight="1">
      <c r="B45" s="72" t="s">
        <v>922</v>
      </c>
      <c r="C45" s="73" t="s">
        <v>923</v>
      </c>
    </row>
    <row r="46" spans="1:4" ht="30" customHeight="1">
      <c r="B46" s="72" t="s">
        <v>924</v>
      </c>
      <c r="C46" s="73" t="s">
        <v>925</v>
      </c>
    </row>
    <row r="47" spans="1:4" ht="30" customHeight="1">
      <c r="B47" s="74" t="s">
        <v>926</v>
      </c>
      <c r="C47" s="143" t="s">
        <v>927</v>
      </c>
    </row>
    <row r="48" spans="1:4" s="5" customFormat="1" ht="30" customHeight="1">
      <c r="A48" s="14"/>
      <c r="B48" s="75" t="s">
        <v>928</v>
      </c>
      <c r="C48" s="143" t="s">
        <v>929</v>
      </c>
      <c r="D48" s="14"/>
    </row>
    <row r="49" spans="1:4" s="5" customFormat="1" ht="30" customHeight="1">
      <c r="A49" s="14"/>
      <c r="B49" s="74" t="s">
        <v>930</v>
      </c>
      <c r="C49" s="143" t="s">
        <v>931</v>
      </c>
      <c r="D49" s="14"/>
    </row>
    <row r="50" spans="1:4" s="5" customFormat="1" ht="30" customHeight="1">
      <c r="A50" s="14"/>
      <c r="B50" s="74" t="s">
        <v>932</v>
      </c>
      <c r="C50" s="143" t="s">
        <v>933</v>
      </c>
      <c r="D50" s="14"/>
    </row>
    <row r="51" spans="1:4" s="5" customFormat="1" ht="30" customHeight="1">
      <c r="A51" s="14"/>
      <c r="B51" s="74" t="s">
        <v>934</v>
      </c>
      <c r="C51" s="143" t="s">
        <v>935</v>
      </c>
      <c r="D51" s="14"/>
    </row>
    <row r="52" spans="1:4" s="5" customFormat="1" ht="30" customHeight="1">
      <c r="A52" s="14"/>
      <c r="B52" s="74" t="s">
        <v>936</v>
      </c>
      <c r="C52" s="143" t="s">
        <v>937</v>
      </c>
      <c r="D52" s="14"/>
    </row>
    <row r="53" spans="1:4" ht="30" customHeight="1">
      <c r="B53" s="75" t="s">
        <v>938</v>
      </c>
      <c r="C53" s="143" t="s">
        <v>939</v>
      </c>
    </row>
    <row r="54" spans="1:4">
      <c r="B54" s="152" t="s">
        <v>887</v>
      </c>
      <c r="C54" s="153" t="s">
        <v>887</v>
      </c>
    </row>
  </sheetData>
  <mergeCells count="4">
    <mergeCell ref="B12:C12"/>
    <mergeCell ref="B23:C23"/>
    <mergeCell ref="B2:C2"/>
    <mergeCell ref="B34:C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B65011C7708F42A85741597D626E5E" ma:contentTypeVersion="0" ma:contentTypeDescription="Create a new document." ma:contentTypeScope="" ma:versionID="e4216f9b70d6edd084391f8fb427dc69">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870A02F1-B35F-4963-9B4E-C876F5F7E673}"/>
</file>

<file path=customXml/itemProps2.xml><?xml version="1.0" encoding="utf-8"?>
<ds:datastoreItem xmlns:ds="http://schemas.openxmlformats.org/officeDocument/2006/customXml" ds:itemID="{99EACA0F-D6CF-49D0-9103-500CDF8A6CF2}"/>
</file>

<file path=customXml/itemProps3.xml><?xml version="1.0" encoding="utf-8"?>
<ds:datastoreItem xmlns:ds="http://schemas.openxmlformats.org/officeDocument/2006/customXml" ds:itemID="{301D3B7E-A188-49A5-AC07-EE7995E5BA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Floris Ladan</dc:creator>
  <cp:keywords/>
  <dc:description/>
  <cp:lastModifiedBy>Quincy Meijer</cp:lastModifiedBy>
  <cp:revision/>
  <dcterms:created xsi:type="dcterms:W3CDTF">2015-10-06T14:57:59Z</dcterms:created>
  <dcterms:modified xsi:type="dcterms:W3CDTF">2026-07-15T08:23:17Z</dcterms:modified>
  <cp:category/>
  <cp:contentStatus/>
</cp:coreProperties>
</file>